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https://wirepath.sharepoint.com/sites/InfrastructureProductDevelopment/Shared Documents/General/Strong - Commerical Ceiling Mounts/Configurator/"/>
    </mc:Choice>
  </mc:AlternateContent>
  <xr:revisionPtr revIDLastSave="2494" documentId="8_{AFB0A8AF-B46C-46A8-80FC-07B2620291F0}" xr6:coauthVersionLast="47" xr6:coauthVersionMax="47" xr10:uidLastSave="{9E857B53-43D0-4D83-BB2B-A1F6B5C0241A}"/>
  <bookViews>
    <workbookView xWindow="28680" yWindow="-120" windowWidth="29040" windowHeight="15840" firstSheet="5" activeTab="5" xr2:uid="{73AD1668-0752-4CD9-AFBD-E92BF8577E1F}"/>
  </bookViews>
  <sheets>
    <sheet name="DV1" sheetId="1" state="hidden" r:id="rId1"/>
    <sheet name="DV1 sent in July" sheetId="5" state="hidden" r:id="rId2"/>
    <sheet name="DV2" sheetId="2" state="hidden" r:id="rId3"/>
    <sheet name="Sheet1" sheetId="6" state="hidden" r:id="rId4"/>
    <sheet name="Beam Length Calculator (2)" sheetId="20" state="hidden" r:id="rId5"/>
    <sheet name="Carbon Mounts Calculator" sheetId="19" r:id="rId6"/>
  </sheets>
  <externalReferences>
    <externalReference r:id="rId7"/>
    <externalReference r:id="rId8"/>
    <externalReference r:id="rId9"/>
    <externalReference r:id="rId10"/>
    <externalReference r:id="rId11"/>
    <externalReference r:id="rId12"/>
  </externalReferences>
  <definedNames>
    <definedName name="_xlnm._FilterDatabase" localSheetId="0" hidden="1">'DV1'!$K$1:$K$31</definedName>
    <definedName name="_xlnm._FilterDatabase" localSheetId="1" hidden="1">'DV1 sent in July'!$G$1:$G$30</definedName>
    <definedName name="_xlnm._FilterDatabase" localSheetId="3" hidden="1">Sheet1!$A$3:$C$19</definedName>
    <definedName name="_Order1" hidden="1">255</definedName>
    <definedName name="_Order2" hidden="1">255</definedName>
    <definedName name="Boolean">[1]NamedLists!$M$2:$M$3</definedName>
    <definedName name="cost">'[2]2003 Ryan to Arima'!$A$1:$C$30</definedName>
    <definedName name="EssAliasTable">"Default"</definedName>
    <definedName name="EssOptions">"110010000001000_0"</definedName>
    <definedName name="InvUoM">[1]NamedLists!$C$2:$C$200</definedName>
    <definedName name="ManageBy">[1]NamedLists!$P$2:$P$5</definedName>
    <definedName name="Manufacturer">[1]NamedLists!$N$2:$N$17</definedName>
    <definedName name="mtdunitlu">'[3]FDW Units'!$E$8:$H$14</definedName>
    <definedName name="Multibay_Optical">'[4]Multibay Optical'!$C$1</definedName>
    <definedName name="Phase">[1]NamedLists!$L$2:$L$5</definedName>
    <definedName name="PlanningMethod">[1]NamedLists!$J$2:$J$4</definedName>
    <definedName name="Tbl_Financial_Category_Sel">[5]Tables!$H$7</definedName>
    <definedName name="Tbl_Owner_Sel">[5]Tables!$F$7</definedName>
    <definedName name="Tbl_Weekly_Sel">[5]Tables!$L$9</definedName>
    <definedName name="Tbl_Weekly_Sel_M1">[6]Tables!$E$14</definedName>
    <definedName name="Tbl_Weekly_Sel_M2">[6]Tables!$E$13</definedName>
    <definedName name="Tbl_Weekly_SelH">[6]Tables!$F$15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2" i="20" l="1"/>
  <c r="E48" i="20" s="1"/>
  <c r="E74" i="20"/>
  <c r="E76" i="20"/>
  <c r="E17" i="20"/>
  <c r="E15" i="20"/>
  <c r="E37" i="19"/>
  <c r="E39" i="19" s="1"/>
  <c r="E18" i="19"/>
  <c r="E16" i="19" l="1"/>
  <c r="O4" i="1" l="1"/>
  <c r="O5" i="1"/>
  <c r="O6" i="1"/>
  <c r="O7" i="1"/>
  <c r="O8" i="1"/>
  <c r="O9" i="1"/>
  <c r="O10" i="1"/>
  <c r="O11" i="1"/>
  <c r="O12" i="1"/>
  <c r="O13" i="1"/>
  <c r="O14" i="1"/>
  <c r="O15" i="1"/>
  <c r="O16" i="1"/>
  <c r="O17" i="1"/>
  <c r="O18" i="1"/>
  <c r="O19" i="1"/>
  <c r="O20" i="1"/>
  <c r="O21" i="1"/>
  <c r="O22" i="1"/>
  <c r="O23" i="1"/>
  <c r="O24" i="1"/>
  <c r="O25" i="1"/>
  <c r="O26" i="1"/>
  <c r="O27" i="1"/>
  <c r="O28" i="1"/>
  <c r="O3" i="1"/>
  <c r="N3" i="1"/>
  <c r="X24" i="2" l="1"/>
  <c r="X30" i="2" s="1"/>
  <c r="X25" i="2"/>
  <c r="X26" i="2"/>
  <c r="X27" i="2"/>
  <c r="X28" i="2"/>
  <c r="X29" i="2"/>
  <c r="X8" i="2"/>
  <c r="X10" i="2"/>
  <c r="S5" i="2" l="1"/>
  <c r="S6" i="2"/>
  <c r="S7" i="2"/>
  <c r="S8" i="2"/>
  <c r="S9" i="2"/>
  <c r="S10" i="2"/>
  <c r="S11" i="2"/>
  <c r="S12" i="2"/>
  <c r="S13" i="2"/>
  <c r="S14" i="2"/>
  <c r="S15" i="2"/>
  <c r="S16" i="2"/>
  <c r="S17" i="2"/>
  <c r="S18" i="2"/>
  <c r="S19" i="2"/>
  <c r="S20" i="2"/>
  <c r="S21" i="2"/>
  <c r="S22" i="2"/>
  <c r="S23" i="2"/>
  <c r="S24" i="2"/>
  <c r="S25" i="2"/>
  <c r="S26" i="2"/>
  <c r="S27" i="2"/>
  <c r="S28" i="2"/>
  <c r="S29" i="2"/>
  <c r="S4" i="2"/>
  <c r="O9" i="2" l="1"/>
  <c r="O12" i="2"/>
  <c r="O5" i="2"/>
  <c r="O6" i="2"/>
  <c r="O7" i="2"/>
  <c r="O8" i="2"/>
  <c r="O10" i="2"/>
  <c r="O11" i="2"/>
  <c r="O13" i="2"/>
  <c r="O14" i="2"/>
  <c r="O15" i="2"/>
  <c r="O16" i="2"/>
  <c r="O17" i="2"/>
  <c r="O18" i="2"/>
  <c r="O19" i="2"/>
  <c r="O20" i="2"/>
  <c r="O21" i="2"/>
  <c r="O22" i="2"/>
  <c r="O23" i="2"/>
  <c r="O24" i="2"/>
  <c r="O25" i="2"/>
  <c r="O26" i="2"/>
  <c r="O27" i="2"/>
  <c r="O28" i="2"/>
  <c r="O29" i="2"/>
  <c r="O4" i="2"/>
  <c r="X9" i="1" l="1"/>
  <c r="X10" i="1"/>
  <c r="X11" i="1"/>
  <c r="X12" i="1"/>
  <c r="X13" i="1"/>
  <c r="X14" i="1"/>
  <c r="X15" i="1"/>
  <c r="X16" i="1"/>
  <c r="X17" i="1"/>
  <c r="X18" i="1"/>
  <c r="X19" i="1"/>
  <c r="X20" i="1"/>
  <c r="X21" i="1"/>
  <c r="X22" i="1"/>
  <c r="X23" i="1"/>
  <c r="X25" i="1"/>
  <c r="X26" i="1"/>
  <c r="X27" i="1"/>
  <c r="X28" i="1"/>
  <c r="X8" i="1"/>
  <c r="W14" i="1"/>
  <c r="W15" i="1"/>
  <c r="W16" i="1"/>
  <c r="W17" i="1"/>
  <c r="W18" i="1"/>
  <c r="W19" i="1"/>
  <c r="W20" i="1"/>
  <c r="W21" i="1"/>
  <c r="W22" i="1"/>
  <c r="W23" i="1"/>
  <c r="W24" i="1"/>
  <c r="X24" i="1" s="1"/>
  <c r="W25" i="1"/>
  <c r="W26" i="1"/>
  <c r="W27" i="1"/>
  <c r="W28" i="1"/>
  <c r="W9" i="1"/>
  <c r="W10" i="1"/>
  <c r="W11" i="1"/>
  <c r="W12" i="1"/>
  <c r="W13" i="1"/>
  <c r="W8" i="1"/>
  <c r="N11" i="1"/>
  <c r="N5" i="1"/>
  <c r="W4" i="2"/>
  <c r="V29" i="2" l="1"/>
  <c r="V28" i="2"/>
  <c r="V27" i="2"/>
  <c r="V26" i="2"/>
  <c r="V25" i="2"/>
  <c r="W25" i="2"/>
  <c r="V24" i="2"/>
  <c r="W24" i="2"/>
  <c r="V23" i="2"/>
  <c r="W23" i="2"/>
  <c r="V22" i="2"/>
  <c r="X22" i="2"/>
  <c r="V21" i="2"/>
  <c r="W21" i="2"/>
  <c r="V20" i="2"/>
  <c r="X20" i="2"/>
  <c r="V19" i="2"/>
  <c r="X19" i="2"/>
  <c r="V18" i="2"/>
  <c r="X18" i="2"/>
  <c r="V17" i="2"/>
  <c r="X17" i="2"/>
  <c r="V16" i="2"/>
  <c r="X16" i="2"/>
  <c r="V15" i="2"/>
  <c r="X15" i="2"/>
  <c r="V14" i="2"/>
  <c r="X14" i="2"/>
  <c r="V13" i="2"/>
  <c r="X13" i="2"/>
  <c r="V12" i="2"/>
  <c r="X12" i="2"/>
  <c r="V11" i="2"/>
  <c r="W11" i="2"/>
  <c r="V10" i="2"/>
  <c r="W10" i="2"/>
  <c r="V9" i="2"/>
  <c r="X9" i="2"/>
  <c r="V8" i="2"/>
  <c r="V7" i="2"/>
  <c r="W7" i="2"/>
  <c r="W6" i="2"/>
  <c r="V6" i="2"/>
  <c r="X6" i="2"/>
  <c r="V5" i="2"/>
  <c r="X5" i="2"/>
  <c r="V4" i="2"/>
  <c r="X4" i="2"/>
  <c r="W27" i="2" l="1"/>
  <c r="X23" i="2"/>
  <c r="X11" i="2"/>
  <c r="W14" i="2"/>
  <c r="X7" i="2"/>
  <c r="W19" i="2"/>
  <c r="W15" i="2"/>
  <c r="W29" i="2"/>
  <c r="W18" i="2"/>
  <c r="X21" i="2"/>
  <c r="W26" i="2"/>
  <c r="W8" i="2"/>
  <c r="W12" i="2"/>
  <c r="W16" i="2"/>
  <c r="W20" i="2"/>
  <c r="W5" i="2"/>
  <c r="W9" i="2"/>
  <c r="W13" i="2"/>
  <c r="W17" i="2"/>
  <c r="W22" i="2"/>
  <c r="W28" i="2"/>
  <c r="N4" i="1"/>
  <c r="N6" i="1"/>
  <c r="N7" i="1"/>
  <c r="N8" i="1"/>
  <c r="N9" i="1"/>
  <c r="N10" i="1"/>
  <c r="N12" i="1"/>
  <c r="N13" i="1"/>
  <c r="N14" i="1"/>
  <c r="N15" i="1"/>
  <c r="N16" i="1"/>
  <c r="N17" i="1"/>
  <c r="N18" i="1"/>
  <c r="N19" i="1"/>
  <c r="N20" i="1"/>
  <c r="N21" i="1"/>
  <c r="N22" i="1"/>
  <c r="N23" i="1"/>
  <c r="N24" i="1"/>
  <c r="N25" i="1"/>
  <c r="N26" i="1"/>
  <c r="N27" i="1"/>
  <c r="N28" i="1"/>
  <c r="K23" i="1" l="1"/>
  <c r="P23" i="1" s="1"/>
  <c r="K24" i="1"/>
  <c r="P24" i="1" s="1"/>
  <c r="K4" i="1" l="1"/>
  <c r="P4" i="1" s="1"/>
  <c r="K5" i="1"/>
  <c r="P5" i="1" s="1"/>
  <c r="K6" i="1"/>
  <c r="P6" i="1" s="1"/>
  <c r="K7" i="1"/>
  <c r="P7" i="1" s="1"/>
  <c r="K8" i="1"/>
  <c r="P8" i="1" s="1"/>
  <c r="K9" i="1"/>
  <c r="P9" i="1" s="1"/>
  <c r="K10" i="1"/>
  <c r="P10" i="1" s="1"/>
  <c r="K11" i="1"/>
  <c r="P11" i="1" s="1"/>
  <c r="K12" i="1"/>
  <c r="P12" i="1" s="1"/>
  <c r="K13" i="1"/>
  <c r="P13" i="1" s="1"/>
  <c r="K14" i="1"/>
  <c r="P14" i="1" s="1"/>
  <c r="K15" i="1"/>
  <c r="P15" i="1" s="1"/>
  <c r="K16" i="1"/>
  <c r="P16" i="1" s="1"/>
  <c r="K17" i="1"/>
  <c r="P17" i="1" s="1"/>
  <c r="K18" i="1"/>
  <c r="P18" i="1" s="1"/>
  <c r="K19" i="1"/>
  <c r="P19" i="1" s="1"/>
  <c r="K20" i="1"/>
  <c r="P20" i="1" s="1"/>
  <c r="K21" i="1"/>
  <c r="P21" i="1" s="1"/>
  <c r="K22" i="1"/>
  <c r="P22" i="1" s="1"/>
  <c r="K25" i="1"/>
  <c r="P25" i="1" s="1"/>
  <c r="K26" i="1"/>
  <c r="P26" i="1" s="1"/>
  <c r="K27" i="1"/>
  <c r="P27" i="1" s="1"/>
  <c r="K28" i="1"/>
  <c r="P28" i="1" s="1"/>
  <c r="K3" i="1"/>
  <c r="P3" i="1" s="1"/>
  <c r="O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tc={BD632AE1-5B34-4B19-BBD9-161B128C050D}</author>
    <author>tc={80BBEE1B-F966-4C34-899F-9B9C3CA5C536}</author>
    <author>tc={1AC28A3D-A12B-43FB-B7D9-17CCDCE255C8}</author>
  </authors>
  <commentList>
    <comment ref="E17" authorId="0" shapeId="0" xr:uid="{BD632AE1-5B34-4B19-BBD9-161B128C050D}">
      <text>
        <t>[Threaded comment]
Your version of Excel allows you to read this threaded comment; however, any edits to it will get removed if the file is opened in a newer version of Excel. Learn more: https://go.microsoft.com/fwlink/?linkid=870924
Comment:
    @Steven Fontaine lets update the formula to Max = (N*W)+(N*(S-1)) and not (N*W) to account for the gaps.
Reply:
    @Logan Rosenstein  is the formula field locked for you?  I'll update it, but you should have access/ability to edit as well.  If you don't, I'll figure out how to fix permissions
Reply:
    All good @Steven Fontaine I didnt want to change it just in case there were a list of other locations it needs to change as well. I'll be braver in my edits haha</t>
      </text>
    </comment>
    <comment ref="Z18" authorId="1" shapeId="0" xr:uid="{80BBEE1B-F966-4C34-899F-9B9C3CA5C536}">
      <text>
        <t>[Threaded comment]
Your version of Excel allows you to read this threaded comment; however, any edits to it will get removed if the file is opened in a newer version of Excel. Learn more: https://go.microsoft.com/fwlink/?linkid=870924
Comment:
    @Steven Fontaine @Rob Brunett The above graphic needs to be updated to the new formula for max length. Should be Max = (N*W)+(N*(S-1)). Who has the original to update?
Reply:
    @Logan Rosenstein I'm not sure, we may just need to re-type it and put it in a cell here</t>
      </text>
    </comment>
    <comment ref="C56" authorId="2" shapeId="0" xr:uid="{1AC28A3D-A12B-43FB-B7D9-17CCDCE255C8}">
      <text>
        <t xml:space="preserve">[Threaded comment]
Your version of Excel allows you to read this threaded comment; however, any edits to it will get removed if the file is opened in a newer version of Excel. Learn more: https://go.microsoft.com/fwlink/?linkid=870924
Comment:
    @Logan Rosenstein
Reply:
    I like the idea from a liability perspective, just not sure the best formula to use with this, especially given the different mounting substrates. I think that will be a nice addition to add later on once I have more time to dig into the details.
Reply:
    I think we can give ourselves an out, some sort of verbiage about 'anchoring per local code requirements'; I believe Rob's intent was what's a safety factor on the product itself, regardless of substrate.  I'll let you discuss that with him though, in case I misunderstood his request
</t>
      </text>
    </comment>
  </commentList>
</comments>
</file>

<file path=xl/sharedStrings.xml><?xml version="1.0" encoding="utf-8"?>
<sst xmlns="http://schemas.openxmlformats.org/spreadsheetml/2006/main" count="471" uniqueCount="174">
  <si>
    <t>Samples Requested</t>
  </si>
  <si>
    <t>Samples actually available</t>
  </si>
  <si>
    <t>No.</t>
    <phoneticPr fontId="5" type="noConversion"/>
  </si>
  <si>
    <t>Category</t>
    <phoneticPr fontId="5" type="noConversion"/>
  </si>
  <si>
    <t>SKU</t>
    <phoneticPr fontId="5" type="noConversion"/>
  </si>
  <si>
    <t>Esti. weight capacity (LBS)</t>
    <phoneticPr fontId="5" type="noConversion"/>
  </si>
  <si>
    <t>Sample Cost Per Unit</t>
  </si>
  <si>
    <t>Color</t>
    <phoneticPr fontId="5" type="noConversion"/>
  </si>
  <si>
    <t>Quantity to WLV</t>
  </si>
  <si>
    <t xml:space="preserve">JDMS </t>
  </si>
  <si>
    <t>Total Qty requested</t>
  </si>
  <si>
    <t>Send in July</t>
  </si>
  <si>
    <t>Available 8.03</t>
  </si>
  <si>
    <t>Total Available</t>
  </si>
  <si>
    <t>Sub Total Cost</t>
  </si>
  <si>
    <t>Difference</t>
  </si>
  <si>
    <t>Fixed/Adjustable Poles</t>
    <phoneticPr fontId="5" type="noConversion"/>
  </si>
  <si>
    <t>SM-ADJPOLE-9-BLK</t>
    <phoneticPr fontId="5" type="noConversion"/>
  </si>
  <si>
    <t>500lbs</t>
    <phoneticPr fontId="5" type="noConversion"/>
  </si>
  <si>
    <t>MP0186-SP01</t>
    <phoneticPr fontId="5" type="noConversion"/>
  </si>
  <si>
    <t>Black</t>
    <phoneticPr fontId="5" type="noConversion"/>
  </si>
  <si>
    <t>SM-ADJPOLE-12-BLK</t>
    <phoneticPr fontId="5" type="noConversion"/>
  </si>
  <si>
    <t>MP0186-SP02</t>
    <phoneticPr fontId="5" type="noConversion"/>
  </si>
  <si>
    <t>SM-ADJPOLE-18-BLK</t>
    <phoneticPr fontId="5" type="noConversion"/>
  </si>
  <si>
    <t>MP0186-SP03</t>
    <phoneticPr fontId="5" type="noConversion"/>
  </si>
  <si>
    <t>SM-ADJPOLE-24-BLK</t>
    <phoneticPr fontId="5" type="noConversion"/>
  </si>
  <si>
    <t>MP0186-SP04</t>
    <phoneticPr fontId="5" type="noConversion"/>
  </si>
  <si>
    <t>SM-ADJPOLE-36-BLK</t>
    <phoneticPr fontId="5" type="noConversion"/>
  </si>
  <si>
    <t>MP0186-SP05</t>
    <phoneticPr fontId="5" type="noConversion"/>
  </si>
  <si>
    <t>SM-ADJPOLE-48-BLK</t>
    <phoneticPr fontId="5" type="noConversion"/>
  </si>
  <si>
    <t>MP0186-SP06</t>
    <phoneticPr fontId="5" type="noConversion"/>
  </si>
  <si>
    <t>SM-FIXPOLE-60-BLK</t>
    <phoneticPr fontId="5" type="noConversion"/>
  </si>
  <si>
    <t>MP0186-SP07</t>
    <phoneticPr fontId="5" type="noConversion"/>
  </si>
  <si>
    <t>Ceiling Attachment</t>
    <phoneticPr fontId="5" type="noConversion"/>
  </si>
  <si>
    <t>SM-C-CIRPLT-6-BLK</t>
    <phoneticPr fontId="5" type="noConversion"/>
  </si>
  <si>
    <t>MP0186-SP08</t>
    <phoneticPr fontId="5" type="noConversion"/>
  </si>
  <si>
    <t>SM-C-IBEAM-BLK</t>
  </si>
  <si>
    <t>MP0186-SP09</t>
    <phoneticPr fontId="5" type="noConversion"/>
  </si>
  <si>
    <t>SM-C-PLATE-6-BLK</t>
    <phoneticPr fontId="5" type="noConversion"/>
  </si>
  <si>
    <t>MP0186-SP10</t>
    <phoneticPr fontId="5" type="noConversion"/>
  </si>
  <si>
    <t>SM-C-PLATE-8-BLK</t>
    <phoneticPr fontId="5" type="noConversion"/>
  </si>
  <si>
    <t>MP0186-SP11</t>
    <phoneticPr fontId="5" type="noConversion"/>
  </si>
  <si>
    <t>SM-C-DJ-24-BLK</t>
    <phoneticPr fontId="5" type="noConversion"/>
  </si>
  <si>
    <t>MP0186-SP12</t>
    <phoneticPr fontId="5" type="noConversion"/>
  </si>
  <si>
    <t>SM-C-DJ-16-BLK</t>
    <phoneticPr fontId="5" type="noConversion"/>
  </si>
  <si>
    <t>MP0186-SP13</t>
    <phoneticPr fontId="5" type="noConversion"/>
  </si>
  <si>
    <t>SM-C-ANTI-VIB-BLK</t>
    <phoneticPr fontId="5" type="noConversion"/>
  </si>
  <si>
    <t>MP0186-SP14</t>
    <phoneticPr fontId="5" type="noConversion"/>
  </si>
  <si>
    <t>Clips</t>
    <phoneticPr fontId="5" type="noConversion"/>
  </si>
  <si>
    <t>SM-CS-CLIP-D</t>
    <phoneticPr fontId="5" type="noConversion"/>
  </si>
  <si>
    <t>200lbs</t>
    <phoneticPr fontId="5" type="noConversion"/>
  </si>
  <si>
    <t>MP0186-SP15</t>
    <phoneticPr fontId="5" type="noConversion"/>
  </si>
  <si>
    <t>SM-CS-CLIP-S</t>
    <phoneticPr fontId="5" type="noConversion"/>
  </si>
  <si>
    <t>MP0186-SP16</t>
    <phoneticPr fontId="5" type="noConversion"/>
  </si>
  <si>
    <t>TV Arms</t>
    <phoneticPr fontId="5" type="noConversion"/>
  </si>
  <si>
    <t>SM-CARM-24-55-LND</t>
    <phoneticPr fontId="5" type="noConversion"/>
  </si>
  <si>
    <t>125lbs</t>
    <phoneticPr fontId="5" type="noConversion"/>
  </si>
  <si>
    <t>MP0186-SP17</t>
    <phoneticPr fontId="5" type="noConversion"/>
  </si>
  <si>
    <t>SM-CARM-49-100-LND</t>
    <phoneticPr fontId="5" type="noConversion"/>
  </si>
  <si>
    <t>MP0186-SP18</t>
    <phoneticPr fontId="5" type="noConversion"/>
  </si>
  <si>
    <t>SM-CARM-49-100-PRT</t>
    <phoneticPr fontId="5" type="noConversion"/>
  </si>
  <si>
    <t>MP0186-SP19</t>
    <phoneticPr fontId="5" type="noConversion"/>
  </si>
  <si>
    <t>SM-CARM-40-80-LND</t>
    <phoneticPr fontId="5" type="noConversion"/>
  </si>
  <si>
    <t>MP0186-SP20</t>
    <phoneticPr fontId="5" type="noConversion"/>
  </si>
  <si>
    <t>SM-CARM-24-55-PRT</t>
  </si>
  <si>
    <t>SM-CARM-40-80-PRT</t>
  </si>
  <si>
    <t>Support Strut</t>
    <phoneticPr fontId="5" type="noConversion"/>
  </si>
  <si>
    <t>SM-C-STRUT-30</t>
    <phoneticPr fontId="5" type="noConversion"/>
  </si>
  <si>
    <t>400lbs</t>
    <phoneticPr fontId="5" type="noConversion"/>
  </si>
  <si>
    <t>MP0186-SP21</t>
    <phoneticPr fontId="5" type="noConversion"/>
  </si>
  <si>
    <t>Silver</t>
    <phoneticPr fontId="5" type="noConversion"/>
  </si>
  <si>
    <t>SM-C-STRUT-50</t>
    <phoneticPr fontId="5" type="noConversion"/>
  </si>
  <si>
    <t>MP0186-SP22</t>
    <phoneticPr fontId="5" type="noConversion"/>
  </si>
  <si>
    <t>SM-C-STRUT-100</t>
    <phoneticPr fontId="5" type="noConversion"/>
  </si>
  <si>
    <t>MP0186-SP23</t>
    <phoneticPr fontId="5" type="noConversion"/>
  </si>
  <si>
    <t>Wall plate</t>
    <phoneticPr fontId="5" type="noConversion"/>
  </si>
  <si>
    <t>SM-CB-CM-WPLT-BRKT</t>
  </si>
  <si>
    <t>MP0186-SP25</t>
    <phoneticPr fontId="5" type="noConversion"/>
  </si>
  <si>
    <t>Total</t>
  </si>
  <si>
    <t>JDMS Beta check</t>
  </si>
  <si>
    <t>WLV samples</t>
  </si>
  <si>
    <t>Qty</t>
    <phoneticPr fontId="5" type="noConversion"/>
  </si>
  <si>
    <t>Remark</t>
    <phoneticPr fontId="5" type="noConversion"/>
  </si>
  <si>
    <t>All poles, send 2 pcs, 1 adjustable and 1 fix pole</t>
    <phoneticPr fontId="5" type="noConversion"/>
  </si>
  <si>
    <t>Similar to SM-C-PLATE-6-BLK</t>
    <phoneticPr fontId="5" type="noConversion"/>
  </si>
  <si>
    <t>Similar to SM-C-DJ-24-BLK</t>
    <phoneticPr fontId="5" type="noConversion"/>
  </si>
  <si>
    <t>Similar to SM-CS-CLIP-D</t>
    <phoneticPr fontId="5" type="noConversion"/>
  </si>
  <si>
    <t>All arms, send 2pcs</t>
    <phoneticPr fontId="5" type="noConversion"/>
  </si>
  <si>
    <t>Very long to ship, similar to SM-C-STRUT-50</t>
    <phoneticPr fontId="5" type="noConversion"/>
  </si>
  <si>
    <t>DV2 Samples Quantity to CLT</t>
  </si>
  <si>
    <t>Quantity to WLV DV2</t>
  </si>
  <si>
    <t>UL 1x1 single display landscape</t>
  </si>
  <si>
    <t>UL 1x1 single display portrait</t>
  </si>
  <si>
    <t>UL dual display landscape (B2B)</t>
  </si>
  <si>
    <t>UL dual display portrait (B2B)</t>
  </si>
  <si>
    <t>UL Wall Plate</t>
  </si>
  <si>
    <t>UL Testing</t>
  </si>
  <si>
    <t>JDMS Int.</t>
  </si>
  <si>
    <t>JDMS Rel.</t>
    <phoneticPr fontId="5" type="noConversion"/>
  </si>
  <si>
    <t>BETA</t>
  </si>
  <si>
    <t>Total Qty</t>
  </si>
  <si>
    <t>Available 8.20</t>
  </si>
  <si>
    <t>Total Missing</t>
  </si>
  <si>
    <t>SM-ADJPOLE-9-BLK</t>
  </si>
  <si>
    <t>SM-ADJPOLE-48-BLK</t>
  </si>
  <si>
    <t>SM-FIXPOLE-60-BLK</t>
  </si>
  <si>
    <t>SM-C-CIRPLT-6-BLK</t>
  </si>
  <si>
    <t>SM-C-DJ-24-BLK</t>
  </si>
  <si>
    <t>SM-C-DJ-16-BLK</t>
  </si>
  <si>
    <t>SM-CARM-24-55-LND</t>
  </si>
  <si>
    <t>SM-C-STRUT-30</t>
  </si>
  <si>
    <t>Positive number indicates missing QTY</t>
  </si>
  <si>
    <t>WLV samples, leftovers go to WLV</t>
  </si>
  <si>
    <t>UL and Beta samples</t>
  </si>
  <si>
    <t>SKU</t>
  </si>
  <si>
    <t>MP0186-SP01</t>
  </si>
  <si>
    <t>SM-ADJPOLE-18-BLK</t>
  </si>
  <si>
    <t>MP0186-SP03</t>
  </si>
  <si>
    <t>MP0186-SP06</t>
  </si>
  <si>
    <t>MP0186-SP07</t>
  </si>
  <si>
    <t>MP0186-SP08</t>
  </si>
  <si>
    <t>MP0186-SP09</t>
  </si>
  <si>
    <t>MP0186-SP12</t>
  </si>
  <si>
    <t>MP0186-SP13</t>
  </si>
  <si>
    <t>SM-C-ANTI-VIB-BLK</t>
  </si>
  <si>
    <t>MP0186-SP14</t>
  </si>
  <si>
    <t>SM-CS-CLIP-D</t>
  </si>
  <si>
    <t>MP0186-SP15</t>
  </si>
  <si>
    <t>SM-CS-CLIP-S</t>
  </si>
  <si>
    <t>MP0186-SP16</t>
  </si>
  <si>
    <t>MP0186-SP17</t>
  </si>
  <si>
    <t>MP0186-SP21</t>
  </si>
  <si>
    <t>SM-C-STRUT-50</t>
  </si>
  <si>
    <t>MP0186-SP22</t>
  </si>
  <si>
    <t>SM-C-STRUT-100</t>
  </si>
  <si>
    <t>MP0186-SP23</t>
  </si>
  <si>
    <t>MP0186-SP25</t>
  </si>
  <si>
    <t>Ceiling &amp; Wall Mount Calculator</t>
  </si>
  <si>
    <t xml:space="preserve">STRUT Length Calculator:  
</t>
  </si>
  <si>
    <r>
      <t xml:space="preserve">Purpose: </t>
    </r>
    <r>
      <rPr>
        <sz val="12"/>
        <color theme="1"/>
        <rFont val="Calibri"/>
        <family val="2"/>
        <scheme val="minor"/>
      </rPr>
      <t>Helps installer determine strut length to purchase based on number of displays desired for install.</t>
    </r>
    <r>
      <rPr>
        <sz val="12"/>
        <color theme="1"/>
        <rFont val="Calibri"/>
        <family val="2"/>
        <charset val="134"/>
        <scheme val="minor"/>
      </rPr>
      <t xml:space="preserve">
</t>
    </r>
    <r>
      <rPr>
        <b/>
        <sz val="12"/>
        <color theme="1"/>
        <rFont val="Calibri"/>
        <family val="2"/>
        <scheme val="minor"/>
      </rPr>
      <t xml:space="preserve">
</t>
    </r>
    <r>
      <rPr>
        <b/>
        <sz val="12"/>
        <color rgb="FFFF0000"/>
        <rFont val="Calibri"/>
        <family val="2"/>
        <scheme val="minor"/>
      </rPr>
      <t>Directions: Enter values into YELLOW BOXES to determine length of optimal viewing position.</t>
    </r>
  </si>
  <si>
    <t>A) Number of Screens (N)</t>
  </si>
  <si>
    <t>B) Mounting Pattern (Vesa) width of Screens (mm) (P)</t>
  </si>
  <si>
    <t>mm</t>
  </si>
  <si>
    <t>C) Desired Spacing Between screens (inches) (S)</t>
  </si>
  <si>
    <t>inches</t>
  </si>
  <si>
    <t>D) Screen Width (Inches) (W) - 
(When mounting in portrait orientation, use height of display)</t>
  </si>
  <si>
    <r>
      <t xml:space="preserve">Minimum Strut Length Required for Install </t>
    </r>
    <r>
      <rPr>
        <sz val="12"/>
        <color theme="1"/>
        <rFont val="Calibri"/>
        <family val="2"/>
        <scheme val="minor"/>
      </rPr>
      <t>(Inches)</t>
    </r>
  </si>
  <si>
    <r>
      <t xml:space="preserve">Maximium Strut Length </t>
    </r>
    <r>
      <rPr>
        <sz val="12"/>
        <color theme="1"/>
        <rFont val="Calibri"/>
        <family val="2"/>
        <charset val="134"/>
        <scheme val="minor"/>
      </rPr>
      <t>(so strut remains hidden behind displays)</t>
    </r>
    <r>
      <rPr>
        <b/>
        <sz val="12"/>
        <color theme="1"/>
        <rFont val="Calibri"/>
        <family val="2"/>
        <scheme val="minor"/>
      </rPr>
      <t xml:space="preserve"> </t>
    </r>
    <r>
      <rPr>
        <sz val="12"/>
        <color theme="1"/>
        <rFont val="Calibri"/>
        <family val="2"/>
        <charset val="134"/>
        <scheme val="minor"/>
      </rPr>
      <t>(Inches)</t>
    </r>
  </si>
  <si>
    <t>Mounting Height Calculator</t>
  </si>
  <si>
    <r>
      <t xml:space="preserve">Purpose: </t>
    </r>
    <r>
      <rPr>
        <sz val="12"/>
        <color theme="1"/>
        <rFont val="Calibri"/>
        <family val="2"/>
        <scheme val="minor"/>
      </rPr>
      <t>Helps installer determine how heigth in which to mount displays for optimal viewing.</t>
    </r>
    <r>
      <rPr>
        <b/>
        <sz val="12"/>
        <color theme="1"/>
        <rFont val="Calibri"/>
        <family val="2"/>
        <scheme val="minor"/>
      </rPr>
      <t xml:space="preserve"> 
</t>
    </r>
    <r>
      <rPr>
        <b/>
        <sz val="12"/>
        <color rgb="FFFF0000"/>
        <rFont val="Calibri"/>
        <family val="2"/>
        <scheme val="minor"/>
      </rPr>
      <t>Directions: Enter values into YELLOW BOXES to determine length of optimal viewing position.</t>
    </r>
  </si>
  <si>
    <t>[1] Optimum Viewing Distance (OVD)</t>
  </si>
  <si>
    <t>TV Size (TVS) being installed</t>
  </si>
  <si>
    <t>Optimum Viewing Distance (OVD)</t>
  </si>
  <si>
    <r>
      <t>[2] TV Installation Height (TVIH)</t>
    </r>
    <r>
      <rPr>
        <b/>
        <sz val="12"/>
        <color theme="0"/>
        <rFont val="Arial"/>
        <family val="2"/>
      </rPr>
      <t> </t>
    </r>
  </si>
  <si>
    <t>Eye level height (ELH)  (inches)</t>
  </si>
  <si>
    <t>Recommended Installation Height (Inches from floor to TV midpoint)</t>
  </si>
  <si>
    <t xml:space="preserve">Rob recommends some sort of weight calculation to 'recommend' in this calculator.  Something to help partners find a 'safe' solution - for example, recommend something like 400lbs per pole (or some number), even though the max may be 500.  Could be something logical like adding up the weight of the SKU's chosen, x1.5 safety factor (as an example) </t>
  </si>
  <si>
    <t>Required Measurements:
         Number of Screens (N)
         Mounting pattern (VESA) width, in mm (P)
         Desired spacing between screens, in inches (S)
         Screen width, in inches (W) - (Logan - double check this verbiage, since we changed it on the configurator)
Formulas
         Min. STRUT Length Required =  ((N*W)+((N-1)*S)+2)-(W-(P/25.4))
         Max STRUT Length Required = (N*W)+(N*(S-1))</t>
  </si>
  <si>
    <t>TV Installation Height</t>
  </si>
  <si>
    <t>Tilt Angle (in Degrees)</t>
  </si>
  <si>
    <t>Optimum Viewing Distance (In Inches)</t>
  </si>
  <si>
    <r>
      <t>Distance based on a 30</t>
    </r>
    <r>
      <rPr>
        <sz val="11"/>
        <color theme="1"/>
        <rFont val="Calibri"/>
        <family val="2"/>
      </rPr>
      <t>° viewing angle</t>
    </r>
  </si>
  <si>
    <t>&lt;-REMAKE IMAGE! Copyright by omicalculator.com</t>
  </si>
  <si>
    <t>Watching Height (In Inches)</t>
  </si>
  <si>
    <t>Recommended TV Height (Center of TV) (In Inches)</t>
  </si>
  <si>
    <t>Installation Height = Watching Height + (Optimum Viewing Distance x SIN(Tilt Angle))</t>
  </si>
  <si>
    <t>TV Size (In Inches) (Select closest size from the drop down list)</t>
  </si>
  <si>
    <t xml:space="preserve">STRUT Length Calculator:  </t>
  </si>
  <si>
    <r>
      <t xml:space="preserve">Minimum Strut Length Required for Install </t>
    </r>
    <r>
      <rPr>
        <sz val="10"/>
        <color theme="1"/>
        <rFont val="Poppins"/>
      </rPr>
      <t>(Inches)</t>
    </r>
  </si>
  <si>
    <r>
      <t xml:space="preserve">Maximium Strut Length </t>
    </r>
    <r>
      <rPr>
        <sz val="10"/>
        <color theme="1"/>
        <rFont val="Poppins"/>
      </rPr>
      <t>(so strut remains hidden behind displays)</t>
    </r>
    <r>
      <rPr>
        <b/>
        <sz val="10"/>
        <color theme="1"/>
        <rFont val="Poppins"/>
      </rPr>
      <t xml:space="preserve"> </t>
    </r>
    <r>
      <rPr>
        <sz val="10"/>
        <color theme="1"/>
        <rFont val="Poppins"/>
      </rPr>
      <t>(Inches)</t>
    </r>
  </si>
  <si>
    <r>
      <rPr>
        <b/>
        <sz val="10"/>
        <color rgb="FF000000"/>
        <rFont val="Poppins"/>
      </rPr>
      <t xml:space="preserve">Purpose: </t>
    </r>
    <r>
      <rPr>
        <sz val="10"/>
        <color rgb="FF000000"/>
        <rFont val="Poppins"/>
      </rPr>
      <t>Helps installer determine strut length to purchase based on number of displays desired for install.</t>
    </r>
    <r>
      <rPr>
        <b/>
        <sz val="10"/>
        <color rgb="FF000000"/>
        <rFont val="Poppins"/>
      </rPr>
      <t xml:space="preserve">
</t>
    </r>
    <r>
      <rPr>
        <b/>
        <sz val="10"/>
        <color rgb="FFFF0000"/>
        <rFont val="Poppins"/>
      </rPr>
      <t>Directions: Enter values into YELLOW BOXES to determine required length.</t>
    </r>
  </si>
  <si>
    <r>
      <rPr>
        <b/>
        <sz val="10"/>
        <color rgb="FF000000"/>
        <rFont val="Poppins"/>
      </rPr>
      <t xml:space="preserve">Purpose: </t>
    </r>
    <r>
      <rPr>
        <sz val="10"/>
        <color rgb="FF000000"/>
        <rFont val="Poppins"/>
      </rPr>
      <t>Helps installer determine how heigth in which to mount displays for optimal viewing.</t>
    </r>
    <r>
      <rPr>
        <b/>
        <sz val="10"/>
        <color rgb="FF000000"/>
        <rFont val="Poppins"/>
      </rPr>
      <t xml:space="preserve"> 
</t>
    </r>
    <r>
      <rPr>
        <b/>
        <sz val="10"/>
        <color rgb="FFFF0000"/>
        <rFont val="Poppins"/>
      </rPr>
      <t>Directions: Enter values into YELLOW BOXES to determine optimal height.</t>
    </r>
  </si>
  <si>
    <r>
      <rPr>
        <sz val="12"/>
        <color theme="1"/>
        <rFont val="Poppins"/>
      </rPr>
      <t>Required Measurements:</t>
    </r>
    <r>
      <rPr>
        <sz val="10"/>
        <color theme="1"/>
        <rFont val="Poppins"/>
      </rPr>
      <t xml:space="preserve">
         Number of Screens (N)
         Mounting pattern (VESA) width, in mm (P)
         Desired spacing between screens, in inches (S)
         Screen width, in inches (W)
</t>
    </r>
    <r>
      <rPr>
        <sz val="12"/>
        <color theme="1"/>
        <rFont val="Poppins"/>
      </rPr>
      <t xml:space="preserve">Formulas
</t>
    </r>
    <r>
      <rPr>
        <sz val="10"/>
        <color theme="1"/>
        <rFont val="Poppins"/>
      </rPr>
      <t xml:space="preserve">         Min. STRUT Length Required =  ((N*W)+((N-1)*S)+2)-(W-(P/25.4))
         Max STRUT Length Required = (N*W)+(N*(S-1))</t>
    </r>
  </si>
  <si>
    <r>
      <t xml:space="preserve">D) Screen Width (Inches) (W) - 
</t>
    </r>
    <r>
      <rPr>
        <i/>
        <sz val="9"/>
        <color theme="1"/>
        <rFont val="Poppins"/>
      </rPr>
      <t>(When mounting in portrait orientation, use height of display)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</si>
</sst>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0"/>
  </numFmts>
  <fonts count="44">
    <font>
      <sz val="11"/>
      <color theme="1"/>
      <name val="Calibri"/>
      <family val="2"/>
      <charset val="134"/>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name val="Calibri"/>
      <family val="2"/>
      <charset val="134"/>
      <scheme val="minor"/>
    </font>
    <font>
      <b/>
      <sz val="11"/>
      <color theme="1"/>
      <name val="Calibri"/>
      <family val="2"/>
      <charset val="134"/>
      <scheme val="minor"/>
    </font>
    <font>
      <sz val="10"/>
      <color theme="1"/>
      <name val="Arial"/>
      <family val="2"/>
    </font>
    <font>
      <b/>
      <sz val="10"/>
      <color theme="1"/>
      <name val="Arial"/>
      <family val="2"/>
    </font>
    <font>
      <sz val="11"/>
      <color theme="1"/>
      <name val="Calibri"/>
      <family val="2"/>
      <charset val="134"/>
      <scheme val="minor"/>
    </font>
    <font>
      <sz val="10"/>
      <color rgb="FFFF0000"/>
      <name val="Arial"/>
      <family val="2"/>
    </font>
    <font>
      <sz val="11"/>
      <color indexed="8"/>
      <name val="ＭＳ Ｐゴシック"/>
      <family val="2"/>
    </font>
    <font>
      <sz val="10"/>
      <name val="Arial"/>
      <family val="2"/>
    </font>
    <font>
      <sz val="11"/>
      <color theme="1"/>
      <name val="Calibri"/>
      <family val="2"/>
      <scheme val="minor"/>
    </font>
    <font>
      <sz val="11"/>
      <color theme="1"/>
      <name val="Tahoma"/>
      <family val="2"/>
    </font>
    <font>
      <sz val="11"/>
      <color theme="1"/>
      <name val="Calibri"/>
      <family val="3"/>
      <charset val="134"/>
      <scheme val="minor"/>
    </font>
    <font>
      <sz val="12"/>
      <color theme="1"/>
      <name val="Calibri"/>
      <family val="2"/>
    </font>
    <font>
      <sz val="12"/>
      <name val="新細明體"/>
      <charset val="136"/>
    </font>
    <font>
      <sz val="11"/>
      <color theme="1"/>
      <name val="Arial"/>
      <family val="2"/>
    </font>
    <font>
      <b/>
      <sz val="11"/>
      <color theme="1"/>
      <name val="Calibri"/>
      <family val="2"/>
      <scheme val="minor"/>
    </font>
    <font>
      <sz val="12"/>
      <color theme="1"/>
      <name val="Calibri"/>
      <family val="2"/>
      <charset val="134"/>
      <scheme val="minor"/>
    </font>
    <font>
      <b/>
      <sz val="12"/>
      <color rgb="FFFF0000"/>
      <name val="Calibri"/>
      <family val="2"/>
      <scheme val="minor"/>
    </font>
    <font>
      <b/>
      <sz val="12"/>
      <color theme="1"/>
      <name val="Calibri"/>
      <family val="2"/>
      <scheme val="minor"/>
    </font>
    <font>
      <sz val="11"/>
      <color indexed="8"/>
      <name val="ＭＳ Ｐゴシック"/>
      <family val="3"/>
      <charset val="128"/>
    </font>
    <font>
      <b/>
      <sz val="12"/>
      <color theme="0"/>
      <name val="Arial"/>
      <family val="2"/>
    </font>
    <font>
      <sz val="11"/>
      <color theme="1"/>
      <name val="Calibri"/>
      <family val="2"/>
    </font>
    <font>
      <i/>
      <sz val="11"/>
      <color theme="1"/>
      <name val="Calibri"/>
      <family val="2"/>
      <charset val="134"/>
      <scheme val="minor"/>
    </font>
    <font>
      <b/>
      <sz val="24"/>
      <color theme="0"/>
      <name val="Calibri"/>
      <family val="2"/>
      <charset val="134"/>
      <scheme val="minor"/>
    </font>
    <font>
      <b/>
      <sz val="12"/>
      <color theme="0"/>
      <name val="Calibri"/>
      <family val="2"/>
      <charset val="134"/>
      <scheme val="minor"/>
    </font>
    <font>
      <b/>
      <sz val="22"/>
      <color theme="0"/>
      <name val="Calibri"/>
      <family val="2"/>
      <charset val="134"/>
      <scheme val="minor"/>
    </font>
    <font>
      <b/>
      <sz val="12"/>
      <color theme="1"/>
      <name val="Calibri"/>
      <family val="2"/>
      <charset val="134"/>
      <scheme val="minor"/>
    </font>
    <font>
      <i/>
      <sz val="12"/>
      <color theme="1"/>
      <name val="Calibri"/>
      <family val="2"/>
      <charset val="134"/>
      <scheme val="minor"/>
    </font>
    <font>
      <sz val="11"/>
      <color theme="0"/>
      <name val="Calibri"/>
      <family val="2"/>
      <charset val="134"/>
      <scheme val="minor"/>
    </font>
    <font>
      <i/>
      <sz val="11"/>
      <color theme="0"/>
      <name val="Calibri"/>
      <family val="2"/>
      <charset val="134"/>
      <scheme val="minor"/>
    </font>
    <font>
      <sz val="12"/>
      <color theme="0"/>
      <name val="Calibri"/>
      <family val="2"/>
      <charset val="134"/>
      <scheme val="minor"/>
    </font>
    <font>
      <sz val="12"/>
      <color theme="1"/>
      <name val="Poppins"/>
    </font>
    <font>
      <b/>
      <sz val="10"/>
      <color rgb="FF000000"/>
      <name val="Poppins"/>
    </font>
    <font>
      <sz val="10"/>
      <color rgb="FF000000"/>
      <name val="Poppins"/>
    </font>
    <font>
      <b/>
      <sz val="10"/>
      <color rgb="FFFF0000"/>
      <name val="Poppins"/>
    </font>
    <font>
      <sz val="10"/>
      <color theme="1"/>
      <name val="Poppins"/>
    </font>
    <font>
      <b/>
      <sz val="10"/>
      <color theme="1"/>
      <name val="Poppins"/>
    </font>
    <font>
      <b/>
      <sz val="10"/>
      <color theme="0"/>
      <name val="Poppins"/>
    </font>
    <font>
      <i/>
      <sz val="10"/>
      <color theme="1"/>
      <name val="Poppins"/>
    </font>
    <font>
      <i/>
      <sz val="9"/>
      <color theme="1"/>
      <name val="Poppins"/>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6"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19">
    <xf numFmtId="0" fontId="0" fillId="0" borderId="0">
      <alignment vertical="center"/>
    </xf>
    <xf numFmtId="44" fontId="9" fillId="0" borderId="0" applyFont="0" applyFill="0" applyBorder="0" applyAlignment="0" applyProtection="0"/>
    <xf numFmtId="0" fontId="11" fillId="0" borderId="0"/>
    <xf numFmtId="0" fontId="13" fillId="0" borderId="0"/>
    <xf numFmtId="0" fontId="15" fillId="0" borderId="0"/>
    <xf numFmtId="9" fontId="14" fillId="0" borderId="0" applyFont="0" applyFill="0" applyBorder="0" applyAlignment="0" applyProtection="0"/>
    <xf numFmtId="0" fontId="11" fillId="0" borderId="0"/>
    <xf numFmtId="0" fontId="17" fillId="0" borderId="0"/>
    <xf numFmtId="0" fontId="15" fillId="0" borderId="0"/>
    <xf numFmtId="0" fontId="15" fillId="0" borderId="0"/>
    <xf numFmtId="0" fontId="15" fillId="0" borderId="0"/>
    <xf numFmtId="0" fontId="15" fillId="0" borderId="0"/>
    <xf numFmtId="0" fontId="14" fillId="0" borderId="0"/>
    <xf numFmtId="0" fontId="16" fillId="0" borderId="0">
      <alignment vertical="center"/>
    </xf>
    <xf numFmtId="9" fontId="11" fillId="0" borderId="0" applyFont="0" applyFill="0" applyBorder="0" applyAlignment="0" applyProtection="0"/>
    <xf numFmtId="0" fontId="14" fillId="0" borderId="0"/>
    <xf numFmtId="9" fontId="15" fillId="0" borderId="0" applyFont="0" applyFill="0" applyBorder="0" applyAlignment="0" applyProtection="0">
      <alignment vertical="center"/>
    </xf>
    <xf numFmtId="9" fontId="14" fillId="0" borderId="0" applyFont="0" applyFill="0" applyBorder="0" applyAlignment="0" applyProtection="0"/>
    <xf numFmtId="9" fontId="14" fillId="0" borderId="0" applyFont="0" applyFill="0" applyBorder="0" applyAlignment="0" applyProtection="0"/>
    <xf numFmtId="0" fontId="15" fillId="0" borderId="0"/>
    <xf numFmtId="0" fontId="15" fillId="0" borderId="0"/>
    <xf numFmtId="0" fontId="15" fillId="0" borderId="0"/>
    <xf numFmtId="9" fontId="14" fillId="0" borderId="0" applyFont="0" applyFill="0" applyBorder="0" applyAlignment="0" applyProtection="0"/>
    <xf numFmtId="0" fontId="14" fillId="0" borderId="0"/>
    <xf numFmtId="0" fontId="15" fillId="0" borderId="0"/>
    <xf numFmtId="9" fontId="14" fillId="0" borderId="0" applyFont="0" applyFill="0" applyBorder="0" applyAlignment="0" applyProtection="0"/>
    <xf numFmtId="0" fontId="14" fillId="0" borderId="0"/>
    <xf numFmtId="0" fontId="15" fillId="0" borderId="0"/>
    <xf numFmtId="9" fontId="14" fillId="0" borderId="0" applyFont="0" applyFill="0" applyBorder="0" applyAlignment="0" applyProtection="0"/>
    <xf numFmtId="0" fontId="14" fillId="0" borderId="0"/>
    <xf numFmtId="0" fontId="15" fillId="0" borderId="0"/>
    <xf numFmtId="9" fontId="14" fillId="0" borderId="0" applyFont="0" applyFill="0" applyBorder="0" applyAlignment="0" applyProtection="0"/>
    <xf numFmtId="0" fontId="14" fillId="0" borderId="0"/>
    <xf numFmtId="0" fontId="15" fillId="0" borderId="0"/>
    <xf numFmtId="9" fontId="14" fillId="0" borderId="0" applyFont="0" applyFill="0" applyBorder="0" applyAlignment="0" applyProtection="0"/>
    <xf numFmtId="0" fontId="14" fillId="0" borderId="0"/>
    <xf numFmtId="0" fontId="15" fillId="0" borderId="0"/>
    <xf numFmtId="9" fontId="14" fillId="0" borderId="0" applyFont="0" applyFill="0" applyBorder="0" applyAlignment="0" applyProtection="0"/>
    <xf numFmtId="0" fontId="14" fillId="0" borderId="0"/>
    <xf numFmtId="0" fontId="15" fillId="0" borderId="0"/>
    <xf numFmtId="9" fontId="14" fillId="0" borderId="0" applyFont="0" applyFill="0" applyBorder="0" applyAlignment="0" applyProtection="0"/>
    <xf numFmtId="0" fontId="14" fillId="0" borderId="0"/>
    <xf numFmtId="0" fontId="15" fillId="0" borderId="0"/>
    <xf numFmtId="9" fontId="14" fillId="0" borderId="0" applyFont="0" applyFill="0" applyBorder="0" applyAlignment="0" applyProtection="0"/>
    <xf numFmtId="0" fontId="14" fillId="0" borderId="0"/>
    <xf numFmtId="0" fontId="15" fillId="0" borderId="0"/>
    <xf numFmtId="9" fontId="14" fillId="0" borderId="0" applyFont="0" applyFill="0" applyBorder="0" applyAlignment="0" applyProtection="0"/>
    <xf numFmtId="0" fontId="14" fillId="0" borderId="0"/>
    <xf numFmtId="0" fontId="15" fillId="0" borderId="0"/>
    <xf numFmtId="9" fontId="14" fillId="0" borderId="0" applyFont="0" applyFill="0" applyBorder="0" applyAlignment="0" applyProtection="0"/>
    <xf numFmtId="0" fontId="14" fillId="0" borderId="0"/>
    <xf numFmtId="0" fontId="15" fillId="0" borderId="0"/>
    <xf numFmtId="9" fontId="14" fillId="0" borderId="0" applyFont="0" applyFill="0" applyBorder="0" applyAlignment="0" applyProtection="0"/>
    <xf numFmtId="0" fontId="14" fillId="0" borderId="0"/>
    <xf numFmtId="0" fontId="15" fillId="0" borderId="0"/>
    <xf numFmtId="9" fontId="14" fillId="0" borderId="0" applyFont="0" applyFill="0" applyBorder="0" applyAlignment="0" applyProtection="0"/>
    <xf numFmtId="0" fontId="14" fillId="0" borderId="0"/>
    <xf numFmtId="0" fontId="15" fillId="0" borderId="0"/>
    <xf numFmtId="9" fontId="14" fillId="0" borderId="0" applyFont="0" applyFill="0" applyBorder="0" applyAlignment="0" applyProtection="0"/>
    <xf numFmtId="0" fontId="14" fillId="0" borderId="0"/>
    <xf numFmtId="0" fontId="15" fillId="0" borderId="0"/>
    <xf numFmtId="9" fontId="14" fillId="0" borderId="0" applyFont="0" applyFill="0" applyBorder="0" applyAlignment="0" applyProtection="0"/>
    <xf numFmtId="0" fontId="14" fillId="0" borderId="0"/>
    <xf numFmtId="0" fontId="15" fillId="0" borderId="0"/>
    <xf numFmtId="9" fontId="14" fillId="0" borderId="0" applyFont="0" applyFill="0" applyBorder="0" applyAlignment="0" applyProtection="0"/>
    <xf numFmtId="0" fontId="14" fillId="0" borderId="0"/>
    <xf numFmtId="0" fontId="15" fillId="0" borderId="0"/>
    <xf numFmtId="9" fontId="14" fillId="0" borderId="0" applyFont="0" applyFill="0" applyBorder="0" applyAlignment="0" applyProtection="0"/>
    <xf numFmtId="0" fontId="14" fillId="0" borderId="0"/>
    <xf numFmtId="0" fontId="15" fillId="0" borderId="0"/>
    <xf numFmtId="9" fontId="14" fillId="0" borderId="0" applyFont="0" applyFill="0" applyBorder="0" applyAlignment="0" applyProtection="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0" fontId="15" fillId="0" borderId="0"/>
    <xf numFmtId="0" fontId="15" fillId="0" borderId="0"/>
    <xf numFmtId="0" fontId="15" fillId="0" borderId="0"/>
    <xf numFmtId="9" fontId="14" fillId="0" borderId="0" applyFont="0" applyFill="0" applyBorder="0" applyAlignment="0" applyProtection="0"/>
    <xf numFmtId="0" fontId="14" fillId="0" borderId="0"/>
    <xf numFmtId="0" fontId="15" fillId="0" borderId="0"/>
    <xf numFmtId="9" fontId="14" fillId="0" borderId="0" applyFont="0" applyFill="0" applyBorder="0" applyAlignment="0" applyProtection="0"/>
    <xf numFmtId="0" fontId="14" fillId="0" borderId="0"/>
    <xf numFmtId="0" fontId="15" fillId="0" borderId="0"/>
    <xf numFmtId="9" fontId="14" fillId="0" borderId="0" applyFont="0" applyFill="0" applyBorder="0" applyAlignment="0" applyProtection="0"/>
    <xf numFmtId="0" fontId="14" fillId="0" borderId="0"/>
    <xf numFmtId="0" fontId="15" fillId="0" borderId="0"/>
    <xf numFmtId="9" fontId="14" fillId="0" borderId="0" applyFont="0" applyFill="0" applyBorder="0" applyAlignment="0" applyProtection="0"/>
    <xf numFmtId="0" fontId="14" fillId="0" borderId="0"/>
    <xf numFmtId="0" fontId="15" fillId="0" borderId="0"/>
    <xf numFmtId="9" fontId="14" fillId="0" borderId="0" applyFont="0" applyFill="0" applyBorder="0" applyAlignment="0" applyProtection="0"/>
    <xf numFmtId="0" fontId="14" fillId="0" borderId="0"/>
    <xf numFmtId="0" fontId="15" fillId="0" borderId="0"/>
    <xf numFmtId="9" fontId="14" fillId="0" borderId="0" applyFont="0" applyFill="0" applyBorder="0" applyAlignment="0" applyProtection="0"/>
    <xf numFmtId="0" fontId="14" fillId="0" borderId="0"/>
    <xf numFmtId="0" fontId="15" fillId="0" borderId="0"/>
    <xf numFmtId="9" fontId="14" fillId="0" borderId="0" applyFont="0" applyFill="0" applyBorder="0" applyAlignment="0" applyProtection="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0" fontId="15" fillId="0" borderId="0"/>
    <xf numFmtId="0" fontId="15" fillId="0" borderId="0"/>
    <xf numFmtId="0" fontId="15" fillId="0" borderId="0"/>
    <xf numFmtId="9" fontId="14" fillId="0" borderId="0" applyFont="0" applyFill="0" applyBorder="0" applyAlignment="0" applyProtection="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4" fillId="0" borderId="0"/>
    <xf numFmtId="0" fontId="23" fillId="0" borderId="0"/>
    <xf numFmtId="0" fontId="3" fillId="0" borderId="0"/>
    <xf numFmtId="0" fontId="2" fillId="0" borderId="0"/>
  </cellStyleXfs>
  <cellXfs count="180">
    <xf numFmtId="0" fontId="0" fillId="0" borderId="0" xfId="0">
      <alignment vertical="center"/>
    </xf>
    <xf numFmtId="0" fontId="0" fillId="0" borderId="0" xfId="0" applyAlignment="1">
      <alignment horizontal="center"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8" fillId="0" borderId="1"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1" xfId="0" applyFont="1" applyBorder="1" applyAlignment="1">
      <alignment horizontal="left" vertical="center"/>
    </xf>
    <xf numFmtId="164" fontId="7" fillId="0" borderId="0" xfId="0" applyNumberFormat="1" applyFont="1" applyAlignment="1">
      <alignment horizontal="center" vertical="center"/>
    </xf>
    <xf numFmtId="49" fontId="7" fillId="0" borderId="1" xfId="0" applyNumberFormat="1" applyFont="1" applyBorder="1" applyAlignment="1">
      <alignment horizontal="left" vertical="center"/>
    </xf>
    <xf numFmtId="0" fontId="7" fillId="0" borderId="1" xfId="0" applyFont="1" applyBorder="1" applyAlignment="1">
      <alignment horizontal="left" vertical="center" wrapText="1"/>
    </xf>
    <xf numFmtId="44" fontId="7" fillId="0" borderId="1" xfId="1" applyFont="1" applyBorder="1" applyAlignment="1">
      <alignment horizontal="center" vertical="center"/>
    </xf>
    <xf numFmtId="0" fontId="8" fillId="2" borderId="0" xfId="0" applyFont="1" applyFill="1" applyAlignment="1">
      <alignment horizontal="center" vertical="center"/>
    </xf>
    <xf numFmtId="44" fontId="8" fillId="2" borderId="0" xfId="0" applyNumberFormat="1" applyFont="1" applyFill="1" applyAlignment="1">
      <alignment horizontal="center" vertical="center"/>
    </xf>
    <xf numFmtId="0" fontId="10" fillId="0" borderId="1" xfId="0" applyFont="1" applyBorder="1" applyAlignment="1">
      <alignment horizontal="left" vertical="center"/>
    </xf>
    <xf numFmtId="0" fontId="6" fillId="0" borderId="1" xfId="0" applyFont="1" applyBorder="1" applyAlignment="1">
      <alignment horizontal="center" vertical="center" wrapText="1"/>
    </xf>
    <xf numFmtId="0" fontId="7" fillId="2" borderId="1" xfId="0" applyFont="1" applyFill="1" applyBorder="1" applyAlignment="1">
      <alignment horizontal="center" vertical="center"/>
    </xf>
    <xf numFmtId="0" fontId="12" fillId="0" borderId="1" xfId="0" applyFont="1" applyBorder="1" applyAlignment="1">
      <alignment horizontal="left" vertical="center"/>
    </xf>
    <xf numFmtId="0" fontId="12" fillId="3" borderId="1" xfId="0" applyFont="1" applyFill="1" applyBorder="1" applyAlignment="1">
      <alignment horizontal="left" vertical="center"/>
    </xf>
    <xf numFmtId="164" fontId="18" fillId="0" borderId="1" xfId="110" applyNumberFormat="1" applyFont="1" applyBorder="1" applyAlignment="1">
      <alignment horizontal="center" vertical="center"/>
    </xf>
    <xf numFmtId="164" fontId="18" fillId="0" borderId="1" xfId="113" applyNumberFormat="1" applyFont="1" applyBorder="1" applyAlignment="1">
      <alignment horizontal="center" vertical="center"/>
    </xf>
    <xf numFmtId="164" fontId="18" fillId="0" borderId="1" xfId="114" applyNumberFormat="1" applyFont="1" applyBorder="1" applyAlignment="1">
      <alignment horizontal="center" vertical="center"/>
    </xf>
    <xf numFmtId="164" fontId="18" fillId="0" borderId="1" xfId="112" applyNumberFormat="1" applyFont="1" applyBorder="1" applyAlignment="1">
      <alignment horizontal="center" vertical="center"/>
    </xf>
    <xf numFmtId="164" fontId="18" fillId="0" borderId="1" xfId="3" applyNumberFormat="1" applyFont="1" applyBorder="1" applyAlignment="1">
      <alignment horizontal="center" vertical="center"/>
    </xf>
    <xf numFmtId="164" fontId="18" fillId="0" borderId="1" xfId="111" applyNumberFormat="1" applyFont="1" applyBorder="1" applyAlignment="1">
      <alignment horizontal="center" vertical="center"/>
    </xf>
    <xf numFmtId="164" fontId="18" fillId="0" borderId="1" xfId="4" applyNumberFormat="1" applyFont="1" applyBorder="1" applyAlignment="1">
      <alignment horizontal="center" vertical="center"/>
    </xf>
    <xf numFmtId="0" fontId="8"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0" borderId="4" xfId="0" applyFont="1" applyBorder="1" applyAlignment="1">
      <alignment vertical="center" wrapText="1"/>
    </xf>
    <xf numFmtId="0" fontId="7" fillId="0" borderId="0" xfId="0" applyFont="1" applyAlignment="1">
      <alignment horizontal="left" vertical="center"/>
    </xf>
    <xf numFmtId="0" fontId="8"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8" fillId="5" borderId="1" xfId="0" applyFont="1" applyFill="1" applyBorder="1" applyAlignment="1">
      <alignment horizontal="center" vertical="center"/>
    </xf>
    <xf numFmtId="0" fontId="8" fillId="0" borderId="1" xfId="0" applyFont="1" applyBorder="1" applyAlignment="1">
      <alignment horizontal="center" vertical="center"/>
    </xf>
    <xf numFmtId="0" fontId="0" fillId="0" borderId="0" xfId="117" applyFont="1"/>
    <xf numFmtId="0" fontId="0" fillId="6" borderId="0" xfId="117" applyFont="1" applyFill="1"/>
    <xf numFmtId="0" fontId="0" fillId="0" borderId="0" xfId="117" applyFont="1" applyAlignment="1">
      <alignment horizontal="center" vertical="top"/>
    </xf>
    <xf numFmtId="0" fontId="20" fillId="0" borderId="0" xfId="117" applyFont="1"/>
    <xf numFmtId="0" fontId="26" fillId="0" borderId="0" xfId="117" applyFont="1" applyAlignment="1">
      <alignment horizontal="center"/>
    </xf>
    <xf numFmtId="0" fontId="27" fillId="6" borderId="0" xfId="117" applyFont="1" applyFill="1"/>
    <xf numFmtId="0" fontId="28" fillId="6" borderId="0" xfId="117" applyFont="1" applyFill="1"/>
    <xf numFmtId="0" fontId="20" fillId="6" borderId="0" xfId="117" applyFont="1" applyFill="1"/>
    <xf numFmtId="0" fontId="26" fillId="6" borderId="0" xfId="117" applyFont="1" applyFill="1" applyAlignment="1">
      <alignment horizontal="center"/>
    </xf>
    <xf numFmtId="0" fontId="0" fillId="7" borderId="0" xfId="117" applyFont="1" applyFill="1"/>
    <xf numFmtId="0" fontId="29" fillId="0" borderId="0" xfId="117" applyFont="1" applyAlignment="1">
      <alignment horizontal="left" vertical="center" wrapText="1"/>
    </xf>
    <xf numFmtId="0" fontId="0" fillId="9" borderId="9" xfId="117" applyFont="1" applyFill="1" applyBorder="1"/>
    <xf numFmtId="0" fontId="30" fillId="9" borderId="10" xfId="117" applyFont="1" applyFill="1" applyBorder="1" applyAlignment="1">
      <alignment horizontal="left" wrapText="1"/>
    </xf>
    <xf numFmtId="0" fontId="30" fillId="9" borderId="10" xfId="117" applyFont="1" applyFill="1" applyBorder="1" applyAlignment="1">
      <alignment wrapText="1"/>
    </xf>
    <xf numFmtId="0" fontId="26" fillId="9" borderId="11" xfId="117" applyFont="1" applyFill="1" applyBorder="1" applyAlignment="1">
      <alignment horizontal="center" wrapText="1"/>
    </xf>
    <xf numFmtId="0" fontId="26" fillId="0" borderId="0" xfId="117" applyFont="1" applyAlignment="1">
      <alignment horizontal="center" wrapText="1"/>
    </xf>
    <xf numFmtId="0" fontId="0" fillId="0" borderId="13" xfId="117" applyFont="1" applyBorder="1"/>
    <xf numFmtId="0" fontId="30" fillId="0" borderId="14" xfId="117" applyFont="1" applyBorder="1" applyAlignment="1">
      <alignment wrapText="1"/>
    </xf>
    <xf numFmtId="0" fontId="26" fillId="0" borderId="15" xfId="117" applyFont="1" applyBorder="1" applyAlignment="1">
      <alignment horizontal="center" wrapText="1"/>
    </xf>
    <xf numFmtId="0" fontId="0" fillId="0" borderId="16" xfId="117" applyFont="1" applyBorder="1"/>
    <xf numFmtId="0" fontId="30" fillId="0" borderId="12" xfId="117" applyFont="1" applyBorder="1"/>
    <xf numFmtId="0" fontId="30" fillId="0" borderId="0" xfId="117" applyFont="1" applyAlignment="1">
      <alignment wrapText="1"/>
    </xf>
    <xf numFmtId="0" fontId="30" fillId="2" borderId="12" xfId="117" applyFont="1" applyFill="1" applyBorder="1" applyAlignment="1">
      <alignment horizontal="center"/>
    </xf>
    <xf numFmtId="0" fontId="26" fillId="0" borderId="17" xfId="117" applyFont="1" applyBorder="1" applyAlignment="1">
      <alignment horizontal="center" wrapText="1"/>
    </xf>
    <xf numFmtId="0" fontId="0" fillId="3" borderId="16" xfId="117" applyFont="1" applyFill="1" applyBorder="1"/>
    <xf numFmtId="0" fontId="20" fillId="3" borderId="0" xfId="117" applyFont="1" applyFill="1"/>
    <xf numFmtId="0" fontId="30" fillId="3" borderId="0" xfId="117" applyFont="1" applyFill="1" applyAlignment="1">
      <alignment horizontal="center"/>
    </xf>
    <xf numFmtId="0" fontId="26" fillId="3" borderId="17" xfId="117" applyFont="1" applyFill="1" applyBorder="1" applyAlignment="1">
      <alignment horizontal="center"/>
    </xf>
    <xf numFmtId="0" fontId="26" fillId="3" borderId="0" xfId="117" applyFont="1" applyFill="1" applyAlignment="1">
      <alignment horizontal="center"/>
    </xf>
    <xf numFmtId="0" fontId="30" fillId="3" borderId="0" xfId="117" applyFont="1" applyFill="1"/>
    <xf numFmtId="0" fontId="26" fillId="3" borderId="17" xfId="117" applyFont="1" applyFill="1" applyBorder="1" applyAlignment="1">
      <alignment horizontal="center" wrapText="1"/>
    </xf>
    <xf numFmtId="0" fontId="26" fillId="3" borderId="0" xfId="117" applyFont="1" applyFill="1" applyAlignment="1">
      <alignment horizontal="center" wrapText="1"/>
    </xf>
    <xf numFmtId="0" fontId="30" fillId="0" borderId="12" xfId="117" applyFont="1" applyBorder="1" applyAlignment="1">
      <alignment wrapText="1"/>
    </xf>
    <xf numFmtId="0" fontId="20" fillId="3" borderId="16" xfId="117" applyFont="1" applyFill="1" applyBorder="1"/>
    <xf numFmtId="0" fontId="30" fillId="10" borderId="12" xfId="117" applyFont="1" applyFill="1" applyBorder="1"/>
    <xf numFmtId="0" fontId="30" fillId="3" borderId="0" xfId="117" applyFont="1" applyFill="1" applyAlignment="1">
      <alignment wrapText="1"/>
    </xf>
    <xf numFmtId="1" fontId="30" fillId="10" borderId="12" xfId="117" applyNumberFormat="1" applyFont="1" applyFill="1" applyBorder="1" applyAlignment="1">
      <alignment horizontal="center"/>
    </xf>
    <xf numFmtId="0" fontId="31" fillId="3" borderId="17" xfId="117" applyFont="1" applyFill="1" applyBorder="1" applyAlignment="1">
      <alignment horizontal="center" wrapText="1"/>
    </xf>
    <xf numFmtId="0" fontId="31" fillId="3" borderId="0" xfId="117" applyFont="1" applyFill="1" applyAlignment="1">
      <alignment horizontal="center" wrapText="1"/>
    </xf>
    <xf numFmtId="1" fontId="30" fillId="3" borderId="0" xfId="117" applyNumberFormat="1" applyFont="1" applyFill="1" applyAlignment="1">
      <alignment horizontal="center"/>
    </xf>
    <xf numFmtId="0" fontId="30" fillId="3" borderId="12" xfId="117" applyFont="1" applyFill="1" applyBorder="1"/>
    <xf numFmtId="1" fontId="30" fillId="3" borderId="12" xfId="117" applyNumberFormat="1" applyFont="1" applyFill="1" applyBorder="1" applyAlignment="1">
      <alignment horizontal="center"/>
    </xf>
    <xf numFmtId="0" fontId="0" fillId="0" borderId="18" xfId="117" applyFont="1" applyBorder="1"/>
    <xf numFmtId="0" fontId="20" fillId="0" borderId="19" xfId="117" applyFont="1" applyBorder="1"/>
    <xf numFmtId="0" fontId="30" fillId="0" borderId="19" xfId="117" applyFont="1" applyBorder="1" applyAlignment="1">
      <alignment wrapText="1"/>
    </xf>
    <xf numFmtId="0" fontId="26" fillId="0" borderId="20" xfId="117" applyFont="1" applyBorder="1" applyAlignment="1">
      <alignment horizontal="center"/>
    </xf>
    <xf numFmtId="0" fontId="6" fillId="0" borderId="0" xfId="117" applyFont="1"/>
    <xf numFmtId="0" fontId="6" fillId="3" borderId="0" xfId="117" applyFont="1" applyFill="1"/>
    <xf numFmtId="0" fontId="0" fillId="3" borderId="0" xfId="117" applyFont="1" applyFill="1"/>
    <xf numFmtId="0" fontId="0" fillId="7" borderId="0" xfId="117" applyFont="1" applyFill="1" applyAlignment="1">
      <alignment horizontal="center" vertical="top"/>
    </xf>
    <xf numFmtId="0" fontId="0" fillId="0" borderId="0" xfId="117" applyFont="1" applyAlignment="1">
      <alignment vertical="top"/>
    </xf>
    <xf numFmtId="0" fontId="32" fillId="8" borderId="16" xfId="117" applyFont="1" applyFill="1" applyBorder="1"/>
    <xf numFmtId="0" fontId="28" fillId="8" borderId="0" xfId="117" applyFont="1" applyFill="1" applyAlignment="1">
      <alignment horizontal="left"/>
    </xf>
    <xf numFmtId="0" fontId="28" fillId="8" borderId="0" xfId="117" applyFont="1" applyFill="1" applyAlignment="1">
      <alignment wrapText="1"/>
    </xf>
    <xf numFmtId="0" fontId="33" fillId="8" borderId="17" xfId="117" applyFont="1" applyFill="1" applyBorder="1" applyAlignment="1">
      <alignment horizontal="center" wrapText="1"/>
    </xf>
    <xf numFmtId="0" fontId="33" fillId="0" borderId="0" xfId="117" applyFont="1" applyAlignment="1">
      <alignment horizontal="center" wrapText="1"/>
    </xf>
    <xf numFmtId="0" fontId="20" fillId="0" borderId="12" xfId="117" applyFont="1" applyBorder="1"/>
    <xf numFmtId="0" fontId="20" fillId="3" borderId="0" xfId="117" applyFont="1" applyFill="1" applyAlignment="1">
      <alignment horizontal="center"/>
    </xf>
    <xf numFmtId="0" fontId="30" fillId="0" borderId="0" xfId="117" applyFont="1"/>
    <xf numFmtId="1" fontId="30" fillId="0" borderId="0" xfId="117" applyNumberFormat="1" applyFont="1" applyAlignment="1">
      <alignment horizontal="center"/>
    </xf>
    <xf numFmtId="0" fontId="28" fillId="8" borderId="0" xfId="117" applyFont="1" applyFill="1"/>
    <xf numFmtId="0" fontId="34" fillId="8" borderId="0" xfId="117" applyFont="1" applyFill="1" applyAlignment="1">
      <alignment horizontal="center"/>
    </xf>
    <xf numFmtId="0" fontId="0" fillId="0" borderId="17" xfId="117" applyFont="1" applyBorder="1"/>
    <xf numFmtId="49" fontId="0" fillId="0" borderId="12" xfId="117" applyNumberFormat="1" applyFont="1" applyBorder="1"/>
    <xf numFmtId="0" fontId="0" fillId="2" borderId="12" xfId="117" applyFont="1" applyFill="1" applyBorder="1" applyAlignment="1">
      <alignment horizontal="center"/>
    </xf>
    <xf numFmtId="49" fontId="0" fillId="0" borderId="0" xfId="117" applyNumberFormat="1" applyFont="1"/>
    <xf numFmtId="0" fontId="0" fillId="0" borderId="0" xfId="117" applyFont="1" applyAlignment="1">
      <alignment horizontal="center"/>
    </xf>
    <xf numFmtId="49" fontId="26" fillId="0" borderId="0" xfId="117" applyNumberFormat="1" applyFont="1" applyAlignment="1">
      <alignment horizontal="center"/>
    </xf>
    <xf numFmtId="49" fontId="26" fillId="0" borderId="0" xfId="117" applyNumberFormat="1" applyFont="1"/>
    <xf numFmtId="49" fontId="20" fillId="0" borderId="19" xfId="117" applyNumberFormat="1" applyFont="1" applyBorder="1"/>
    <xf numFmtId="49" fontId="20" fillId="0" borderId="0" xfId="117" applyNumberFormat="1" applyFont="1"/>
    <xf numFmtId="0" fontId="39" fillId="6" borderId="0" xfId="117" applyFont="1" applyFill="1"/>
    <xf numFmtId="0" fontId="41" fillId="6" borderId="0" xfId="117" applyFont="1" applyFill="1"/>
    <xf numFmtId="0" fontId="42" fillId="6" borderId="0" xfId="117" applyFont="1" applyFill="1" applyAlignment="1">
      <alignment horizontal="center"/>
    </xf>
    <xf numFmtId="0" fontId="39" fillId="0" borderId="0" xfId="117" applyFont="1"/>
    <xf numFmtId="0" fontId="42" fillId="0" borderId="0" xfId="117" applyFont="1" applyAlignment="1">
      <alignment horizontal="center"/>
    </xf>
    <xf numFmtId="0" fontId="41" fillId="0" borderId="0" xfId="117" applyFont="1" applyAlignment="1">
      <alignment horizontal="left" vertical="center" wrapText="1"/>
    </xf>
    <xf numFmtId="0" fontId="39" fillId="9" borderId="9" xfId="117" applyFont="1" applyFill="1" applyBorder="1"/>
    <xf numFmtId="0" fontId="40" fillId="9" borderId="10" xfId="117" applyFont="1" applyFill="1" applyBorder="1" applyAlignment="1">
      <alignment horizontal="left" wrapText="1"/>
    </xf>
    <xf numFmtId="0" fontId="40" fillId="9" borderId="10" xfId="117" applyFont="1" applyFill="1" applyBorder="1" applyAlignment="1">
      <alignment wrapText="1"/>
    </xf>
    <xf numFmtId="0" fontId="42" fillId="9" borderId="11" xfId="117" applyFont="1" applyFill="1" applyBorder="1" applyAlignment="1">
      <alignment horizontal="center" wrapText="1"/>
    </xf>
    <xf numFmtId="0" fontId="42" fillId="0" borderId="0" xfId="117" applyFont="1" applyAlignment="1">
      <alignment horizontal="center" wrapText="1"/>
    </xf>
    <xf numFmtId="0" fontId="39" fillId="0" borderId="13" xfId="117" applyFont="1" applyBorder="1"/>
    <xf numFmtId="0" fontId="40" fillId="0" borderId="14" xfId="117" applyFont="1" applyBorder="1" applyAlignment="1">
      <alignment wrapText="1"/>
    </xf>
    <xf numFmtId="0" fontId="42" fillId="0" borderId="15" xfId="117" applyFont="1" applyBorder="1" applyAlignment="1">
      <alignment horizontal="center" wrapText="1"/>
    </xf>
    <xf numFmtId="0" fontId="39" fillId="0" borderId="16" xfId="117" applyFont="1" applyBorder="1"/>
    <xf numFmtId="0" fontId="40" fillId="0" borderId="12" xfId="117" applyFont="1" applyBorder="1"/>
    <xf numFmtId="0" fontId="40" fillId="0" borderId="0" xfId="117" applyFont="1" applyAlignment="1">
      <alignment wrapText="1"/>
    </xf>
    <xf numFmtId="0" fontId="40" fillId="2" borderId="12" xfId="117" applyFont="1" applyFill="1" applyBorder="1" applyAlignment="1">
      <alignment horizontal="center"/>
    </xf>
    <xf numFmtId="0" fontId="42" fillId="0" borderId="17" xfId="117" applyFont="1" applyBorder="1" applyAlignment="1">
      <alignment horizontal="center" wrapText="1"/>
    </xf>
    <xf numFmtId="0" fontId="39" fillId="3" borderId="16" xfId="117" applyFont="1" applyFill="1" applyBorder="1"/>
    <xf numFmtId="0" fontId="39" fillId="3" borderId="0" xfId="117" applyFont="1" applyFill="1"/>
    <xf numFmtId="0" fontId="40" fillId="3" borderId="0" xfId="117" applyFont="1" applyFill="1" applyAlignment="1">
      <alignment horizontal="center"/>
    </xf>
    <xf numFmtId="0" fontId="42" fillId="3" borderId="17" xfId="117" applyFont="1" applyFill="1" applyBorder="1" applyAlignment="1">
      <alignment horizontal="center"/>
    </xf>
    <xf numFmtId="0" fontId="42" fillId="3" borderId="0" xfId="117" applyFont="1" applyFill="1" applyAlignment="1">
      <alignment horizontal="center"/>
    </xf>
    <xf numFmtId="0" fontId="40" fillId="3" borderId="0" xfId="117" applyFont="1" applyFill="1"/>
    <xf numFmtId="0" fontId="42" fillId="3" borderId="17" xfId="117" applyFont="1" applyFill="1" applyBorder="1" applyAlignment="1">
      <alignment horizontal="center" wrapText="1"/>
    </xf>
    <xf numFmtId="0" fontId="42" fillId="3" borderId="0" xfId="117" applyFont="1" applyFill="1" applyAlignment="1">
      <alignment horizontal="center" wrapText="1"/>
    </xf>
    <xf numFmtId="0" fontId="40" fillId="0" borderId="12" xfId="117" applyFont="1" applyBorder="1" applyAlignment="1">
      <alignment wrapText="1"/>
    </xf>
    <xf numFmtId="0" fontId="40" fillId="10" borderId="12" xfId="117" applyFont="1" applyFill="1" applyBorder="1"/>
    <xf numFmtId="0" fontId="40" fillId="3" borderId="0" xfId="117" applyFont="1" applyFill="1" applyAlignment="1">
      <alignment wrapText="1"/>
    </xf>
    <xf numFmtId="1" fontId="40" fillId="10" borderId="12" xfId="117" applyNumberFormat="1" applyFont="1" applyFill="1" applyBorder="1" applyAlignment="1">
      <alignment horizontal="center"/>
    </xf>
    <xf numFmtId="1" fontId="40" fillId="3" borderId="0" xfId="117" applyNumberFormat="1" applyFont="1" applyFill="1" applyAlignment="1">
      <alignment horizontal="center"/>
    </xf>
    <xf numFmtId="0" fontId="39" fillId="0" borderId="18" xfId="117" applyFont="1" applyBorder="1"/>
    <xf numFmtId="0" fontId="39" fillId="0" borderId="19" xfId="117" applyFont="1" applyBorder="1"/>
    <xf numFmtId="0" fontId="40" fillId="0" borderId="19" xfId="117" applyFont="1" applyBorder="1" applyAlignment="1">
      <alignment wrapText="1"/>
    </xf>
    <xf numFmtId="0" fontId="42" fillId="0" borderId="20" xfId="117" applyFont="1" applyBorder="1" applyAlignment="1">
      <alignment horizontal="center"/>
    </xf>
    <xf numFmtId="0" fontId="39" fillId="0" borderId="0" xfId="117" applyFont="1" applyAlignment="1">
      <alignment vertical="center" wrapText="1"/>
    </xf>
    <xf numFmtId="0" fontId="39" fillId="0" borderId="0" xfId="0" applyFont="1">
      <alignment vertical="center"/>
    </xf>
    <xf numFmtId="0" fontId="40" fillId="0" borderId="0" xfId="117" applyFont="1" applyBorder="1" applyAlignment="1">
      <alignment horizontal="left"/>
    </xf>
    <xf numFmtId="0" fontId="39" fillId="0" borderId="0" xfId="117" applyFont="1" applyBorder="1"/>
    <xf numFmtId="0" fontId="39" fillId="0" borderId="17" xfId="117" applyFont="1" applyBorder="1"/>
    <xf numFmtId="49" fontId="40" fillId="0" borderId="12" xfId="117" applyNumberFormat="1" applyFont="1" applyBorder="1" applyAlignment="1">
      <alignment horizontal="left"/>
    </xf>
    <xf numFmtId="49" fontId="40" fillId="0" borderId="0" xfId="117" applyNumberFormat="1" applyFont="1" applyBorder="1" applyAlignment="1">
      <alignment horizontal="left"/>
    </xf>
    <xf numFmtId="0" fontId="40" fillId="0" borderId="0" xfId="117" applyFont="1" applyBorder="1" applyAlignment="1">
      <alignment horizontal="center"/>
    </xf>
    <xf numFmtId="49" fontId="42" fillId="0" borderId="0" xfId="117" applyNumberFormat="1" applyFont="1" applyBorder="1" applyAlignment="1">
      <alignment horizontal="center"/>
    </xf>
    <xf numFmtId="0" fontId="39" fillId="0" borderId="0" xfId="117" applyFont="1" applyBorder="1" applyAlignment="1">
      <alignment horizontal="center"/>
    </xf>
    <xf numFmtId="49" fontId="39" fillId="0" borderId="19" xfId="117" applyNumberFormat="1" applyFont="1" applyBorder="1"/>
    <xf numFmtId="49" fontId="39" fillId="0" borderId="0" xfId="117" applyNumberFormat="1" applyFont="1"/>
    <xf numFmtId="0" fontId="40" fillId="10" borderId="12" xfId="117" applyFont="1" applyFill="1" applyBorder="1" applyAlignment="1">
      <alignment horizontal="center"/>
    </xf>
    <xf numFmtId="0" fontId="19" fillId="0" borderId="4" xfId="0" applyFont="1" applyBorder="1" applyAlignment="1">
      <alignment horizontal="center"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5" xfId="0" applyFont="1" applyBorder="1" applyAlignment="1">
      <alignment horizontal="center" vertical="center" wrapText="1"/>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xf numFmtId="0" fontId="8" fillId="0" borderId="4" xfId="0" applyFont="1" applyBorder="1" applyAlignment="1">
      <alignment horizontal="center" vertical="center" wrapText="1"/>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29" fillId="8" borderId="9" xfId="117" applyFont="1" applyFill="1" applyBorder="1" applyAlignment="1">
      <alignment horizontal="left" vertical="center" wrapText="1"/>
    </xf>
    <xf numFmtId="0" fontId="29" fillId="8" borderId="10" xfId="117" applyFont="1" applyFill="1" applyBorder="1" applyAlignment="1">
      <alignment horizontal="left" vertical="center" wrapText="1"/>
    </xf>
    <xf numFmtId="0" fontId="29" fillId="8" borderId="11" xfId="117" applyFont="1" applyFill="1" applyBorder="1" applyAlignment="1">
      <alignment horizontal="left" vertical="center" wrapText="1"/>
    </xf>
    <xf numFmtId="0" fontId="0" fillId="0" borderId="0" xfId="117" applyFont="1" applyAlignment="1">
      <alignment horizontal="left" vertical="center" wrapText="1"/>
    </xf>
    <xf numFmtId="0" fontId="20" fillId="0" borderId="0" xfId="117" applyFont="1" applyAlignment="1">
      <alignment horizontal="left" wrapText="1"/>
    </xf>
    <xf numFmtId="0" fontId="41" fillId="8" borderId="9" xfId="117" applyFont="1" applyFill="1" applyBorder="1" applyAlignment="1">
      <alignment horizontal="left" vertical="center" wrapText="1"/>
    </xf>
    <xf numFmtId="0" fontId="41" fillId="8" borderId="10" xfId="117" applyFont="1" applyFill="1" applyBorder="1" applyAlignment="1">
      <alignment horizontal="left" vertical="center" wrapText="1"/>
    </xf>
    <xf numFmtId="0" fontId="41" fillId="8" borderId="11" xfId="117" applyFont="1" applyFill="1" applyBorder="1" applyAlignment="1">
      <alignment horizontal="left" vertical="center" wrapText="1"/>
    </xf>
    <xf numFmtId="0" fontId="39" fillId="0" borderId="0" xfId="117" applyFont="1" applyAlignment="1">
      <alignment horizontal="left" vertical="center" wrapText="1"/>
    </xf>
    <xf numFmtId="0" fontId="39" fillId="0" borderId="0" xfId="117" applyFont="1" applyAlignment="1">
      <alignment horizontal="center"/>
    </xf>
  </cellXfs>
  <cellStyles count="119">
    <cellStyle name="Currency" xfId="1" builtinId="4"/>
    <cellStyle name="Normal" xfId="0" builtinId="0"/>
    <cellStyle name="Normal 10" xfId="118" xr:uid="{FD9566FE-AD0F-4624-9F04-5780FAA08CCB}"/>
    <cellStyle name="Normal 2" xfId="2" xr:uid="{00000000-0005-0000-0000-000000000000}"/>
    <cellStyle name="Normal 2 10" xfId="36" xr:uid="{00000000-0005-0000-0000-000001000000}"/>
    <cellStyle name="Normal 2 11" xfId="39" xr:uid="{00000000-0005-0000-0000-000002000000}"/>
    <cellStyle name="Normal 2 12" xfId="42" xr:uid="{00000000-0005-0000-0000-000003000000}"/>
    <cellStyle name="Normal 2 13" xfId="45" xr:uid="{00000000-0005-0000-0000-000004000000}"/>
    <cellStyle name="Normal 2 14" xfId="48" xr:uid="{00000000-0005-0000-0000-000005000000}"/>
    <cellStyle name="Normal 2 15" xfId="51" xr:uid="{00000000-0005-0000-0000-000006000000}"/>
    <cellStyle name="Normal 2 16" xfId="54" xr:uid="{00000000-0005-0000-0000-000007000000}"/>
    <cellStyle name="Normal 2 17" xfId="57" xr:uid="{00000000-0005-0000-0000-000008000000}"/>
    <cellStyle name="Normal 2 18" xfId="60" xr:uid="{00000000-0005-0000-0000-000009000000}"/>
    <cellStyle name="Normal 2 19" xfId="63" xr:uid="{00000000-0005-0000-0000-00000A000000}"/>
    <cellStyle name="Normal 2 2" xfId="9" xr:uid="{00000000-0005-0000-0000-00000B000000}"/>
    <cellStyle name="Normal 2 20" xfId="66" xr:uid="{00000000-0005-0000-0000-00000C000000}"/>
    <cellStyle name="Normal 2 21" xfId="69" xr:uid="{00000000-0005-0000-0000-00000D000000}"/>
    <cellStyle name="Normal 2 22" xfId="77" xr:uid="{00000000-0005-0000-0000-00000E000000}"/>
    <cellStyle name="Normal 2 23" xfId="76" xr:uid="{00000000-0005-0000-0000-00000F000000}"/>
    <cellStyle name="Normal 2 24" xfId="78" xr:uid="{00000000-0005-0000-0000-000010000000}"/>
    <cellStyle name="Normal 2 25" xfId="81" xr:uid="{00000000-0005-0000-0000-000011000000}"/>
    <cellStyle name="Normal 2 26" xfId="84" xr:uid="{00000000-0005-0000-0000-000012000000}"/>
    <cellStyle name="Normal 2 27" xfId="87" xr:uid="{00000000-0005-0000-0000-000013000000}"/>
    <cellStyle name="Normal 2 28" xfId="90" xr:uid="{00000000-0005-0000-0000-000014000000}"/>
    <cellStyle name="Normal 2 29" xfId="93" xr:uid="{00000000-0005-0000-0000-000015000000}"/>
    <cellStyle name="Normal 2 3" xfId="20" xr:uid="{00000000-0005-0000-0000-000016000000}"/>
    <cellStyle name="Normal 2 30" xfId="96" xr:uid="{00000000-0005-0000-0000-000017000000}"/>
    <cellStyle name="Normal 2 31" xfId="104" xr:uid="{00000000-0005-0000-0000-000018000000}"/>
    <cellStyle name="Normal 2 32" xfId="103" xr:uid="{00000000-0005-0000-0000-000019000000}"/>
    <cellStyle name="Normal 2 33" xfId="105" xr:uid="{00000000-0005-0000-0000-00001A000000}"/>
    <cellStyle name="Normal 2 34" xfId="116" xr:uid="{CFF4D6D2-53DB-4864-A94E-A3CA4A8C5300}"/>
    <cellStyle name="Normal 2 4" xfId="19" xr:uid="{00000000-0005-0000-0000-00001B000000}"/>
    <cellStyle name="Normal 2 5" xfId="21" xr:uid="{00000000-0005-0000-0000-00001C000000}"/>
    <cellStyle name="Normal 2 6" xfId="24" xr:uid="{00000000-0005-0000-0000-00001D000000}"/>
    <cellStyle name="Normal 2 7" xfId="27" xr:uid="{00000000-0005-0000-0000-00001E000000}"/>
    <cellStyle name="Normal 2 8" xfId="30" xr:uid="{00000000-0005-0000-0000-00001F000000}"/>
    <cellStyle name="Normal 2 9" xfId="33" xr:uid="{00000000-0005-0000-0000-000020000000}"/>
    <cellStyle name="Normal 3" xfId="10" xr:uid="{00000000-0005-0000-0000-000021000000}"/>
    <cellStyle name="Normal 3 2" xfId="8" xr:uid="{00000000-0005-0000-0000-000022000000}"/>
    <cellStyle name="Normal 4" xfId="11" xr:uid="{00000000-0005-0000-0000-000023000000}"/>
    <cellStyle name="Normal 5" xfId="12" xr:uid="{00000000-0005-0000-0000-000024000000}"/>
    <cellStyle name="Normal 6" xfId="6" xr:uid="{00000000-0005-0000-0000-000025000000}"/>
    <cellStyle name="Normal 7" xfId="13" xr:uid="{00000000-0005-0000-0000-000026000000}"/>
    <cellStyle name="Normal 8" xfId="115" xr:uid="{C4D1E1A2-E501-4886-97DD-524B323A33D9}"/>
    <cellStyle name="Normal 9" xfId="117" xr:uid="{ACFFBC54-0605-49A6-8EFE-6EFD96D5A99C}"/>
    <cellStyle name="Percent 2" xfId="14" xr:uid="{00000000-0005-0000-0000-000027000000}"/>
    <cellStyle name="一般 2" xfId="7" xr:uid="{00000000-0005-0000-0000-000072000000}"/>
    <cellStyle name="常规 2" xfId="3" xr:uid="{00000000-0005-0000-0000-00004A000000}"/>
    <cellStyle name="常规 2 10" xfId="44" xr:uid="{00000000-0005-0000-0000-00004B000000}"/>
    <cellStyle name="常规 2 11" xfId="47" xr:uid="{00000000-0005-0000-0000-00004C000000}"/>
    <cellStyle name="常规 2 12" xfId="50" xr:uid="{00000000-0005-0000-0000-00004D000000}"/>
    <cellStyle name="常规 2 13" xfId="53" xr:uid="{00000000-0005-0000-0000-00004E000000}"/>
    <cellStyle name="常规 2 14" xfId="56" xr:uid="{00000000-0005-0000-0000-00004F000000}"/>
    <cellStyle name="常规 2 15" xfId="59" xr:uid="{00000000-0005-0000-0000-000050000000}"/>
    <cellStyle name="常规 2 16" xfId="62" xr:uid="{00000000-0005-0000-0000-000051000000}"/>
    <cellStyle name="常规 2 17" xfId="65" xr:uid="{00000000-0005-0000-0000-000052000000}"/>
    <cellStyle name="常规 2 18" xfId="68" xr:uid="{00000000-0005-0000-0000-000053000000}"/>
    <cellStyle name="常规 2 19" xfId="71" xr:uid="{00000000-0005-0000-0000-000054000000}"/>
    <cellStyle name="常规 2 2" xfId="15" xr:uid="{00000000-0005-0000-0000-000055000000}"/>
    <cellStyle name="常规 2 20" xfId="72" xr:uid="{00000000-0005-0000-0000-000056000000}"/>
    <cellStyle name="常规 2 21" xfId="73" xr:uid="{00000000-0005-0000-0000-000057000000}"/>
    <cellStyle name="常规 2 22" xfId="80" xr:uid="{00000000-0005-0000-0000-000058000000}"/>
    <cellStyle name="常规 2 23" xfId="83" xr:uid="{00000000-0005-0000-0000-000059000000}"/>
    <cellStyle name="常规 2 24" xfId="86" xr:uid="{00000000-0005-0000-0000-00005A000000}"/>
    <cellStyle name="常规 2 25" xfId="89" xr:uid="{00000000-0005-0000-0000-00005B000000}"/>
    <cellStyle name="常规 2 26" xfId="92" xr:uid="{00000000-0005-0000-0000-00005C000000}"/>
    <cellStyle name="常规 2 27" xfId="95" xr:uid="{00000000-0005-0000-0000-00005D000000}"/>
    <cellStyle name="常规 2 28" xfId="98" xr:uid="{00000000-0005-0000-0000-00005E000000}"/>
    <cellStyle name="常规 2 29" xfId="99" xr:uid="{00000000-0005-0000-0000-00005F000000}"/>
    <cellStyle name="常规 2 3" xfId="23" xr:uid="{00000000-0005-0000-0000-000060000000}"/>
    <cellStyle name="常规 2 30" xfId="100" xr:uid="{00000000-0005-0000-0000-000061000000}"/>
    <cellStyle name="常规 2 31" xfId="107" xr:uid="{00000000-0005-0000-0000-000062000000}"/>
    <cellStyle name="常规 2 32" xfId="108" xr:uid="{00000000-0005-0000-0000-000063000000}"/>
    <cellStyle name="常规 2 33" xfId="109" xr:uid="{00000000-0005-0000-0000-000064000000}"/>
    <cellStyle name="常规 2 4" xfId="26" xr:uid="{00000000-0005-0000-0000-000065000000}"/>
    <cellStyle name="常规 2 5" xfId="29" xr:uid="{00000000-0005-0000-0000-000066000000}"/>
    <cellStyle name="常规 2 6" xfId="32" xr:uid="{00000000-0005-0000-0000-000067000000}"/>
    <cellStyle name="常规 2 7" xfId="35" xr:uid="{00000000-0005-0000-0000-000068000000}"/>
    <cellStyle name="常规 2 8" xfId="38" xr:uid="{00000000-0005-0000-0000-000069000000}"/>
    <cellStyle name="常规 2 9" xfId="41" xr:uid="{00000000-0005-0000-0000-00006A000000}"/>
    <cellStyle name="常规 3" xfId="4" xr:uid="{00000000-0005-0000-0000-00006B000000}"/>
    <cellStyle name="常规 4" xfId="110" xr:uid="{00000000-0005-0000-0000-00006C000000}"/>
    <cellStyle name="常规 5" xfId="112" xr:uid="{00000000-0005-0000-0000-00006D000000}"/>
    <cellStyle name="常规 6" xfId="113" xr:uid="{00000000-0005-0000-0000-00006E000000}"/>
    <cellStyle name="常规 7" xfId="114" xr:uid="{00000000-0005-0000-0000-00006F000000}"/>
    <cellStyle name="常规 8" xfId="111" xr:uid="{00000000-0005-0000-0000-000070000000}"/>
    <cellStyle name="百分比 2 10" xfId="37" xr:uid="{00000000-0005-0000-0000-000028000000}"/>
    <cellStyle name="百分比 2 11" xfId="40" xr:uid="{00000000-0005-0000-0000-000029000000}"/>
    <cellStyle name="百分比 2 12" xfId="43" xr:uid="{00000000-0005-0000-0000-00002A000000}"/>
    <cellStyle name="百分比 2 13" xfId="46" xr:uid="{00000000-0005-0000-0000-00002B000000}"/>
    <cellStyle name="百分比 2 14" xfId="49" xr:uid="{00000000-0005-0000-0000-00002C000000}"/>
    <cellStyle name="百分比 2 15" xfId="52" xr:uid="{00000000-0005-0000-0000-00002D000000}"/>
    <cellStyle name="百分比 2 16" xfId="55" xr:uid="{00000000-0005-0000-0000-00002E000000}"/>
    <cellStyle name="百分比 2 17" xfId="58" xr:uid="{00000000-0005-0000-0000-00002F000000}"/>
    <cellStyle name="百分比 2 18" xfId="61" xr:uid="{00000000-0005-0000-0000-000030000000}"/>
    <cellStyle name="百分比 2 19" xfId="64" xr:uid="{00000000-0005-0000-0000-000031000000}"/>
    <cellStyle name="百分比 2 2" xfId="5" xr:uid="{00000000-0005-0000-0000-000032000000}"/>
    <cellStyle name="百分比 2 20" xfId="67" xr:uid="{00000000-0005-0000-0000-000033000000}"/>
    <cellStyle name="百分比 2 21" xfId="70" xr:uid="{00000000-0005-0000-0000-000034000000}"/>
    <cellStyle name="百分比 2 22" xfId="74" xr:uid="{00000000-0005-0000-0000-000035000000}"/>
    <cellStyle name="百分比 2 23" xfId="75" xr:uid="{00000000-0005-0000-0000-000036000000}"/>
    <cellStyle name="百分比 2 24" xfId="79" xr:uid="{00000000-0005-0000-0000-000037000000}"/>
    <cellStyle name="百分比 2 25" xfId="82" xr:uid="{00000000-0005-0000-0000-000038000000}"/>
    <cellStyle name="百分比 2 26" xfId="85" xr:uid="{00000000-0005-0000-0000-000039000000}"/>
    <cellStyle name="百分比 2 27" xfId="88" xr:uid="{00000000-0005-0000-0000-00003A000000}"/>
    <cellStyle name="百分比 2 28" xfId="91" xr:uid="{00000000-0005-0000-0000-00003B000000}"/>
    <cellStyle name="百分比 2 29" xfId="94" xr:uid="{00000000-0005-0000-0000-00003C000000}"/>
    <cellStyle name="百分比 2 3" xfId="17" xr:uid="{00000000-0005-0000-0000-00003D000000}"/>
    <cellStyle name="百分比 2 30" xfId="97" xr:uid="{00000000-0005-0000-0000-00003E000000}"/>
    <cellStyle name="百分比 2 31" xfId="101" xr:uid="{00000000-0005-0000-0000-00003F000000}"/>
    <cellStyle name="百分比 2 32" xfId="102" xr:uid="{00000000-0005-0000-0000-000040000000}"/>
    <cellStyle name="百分比 2 33" xfId="106" xr:uid="{00000000-0005-0000-0000-000041000000}"/>
    <cellStyle name="百分比 2 4" xfId="18" xr:uid="{00000000-0005-0000-0000-000042000000}"/>
    <cellStyle name="百分比 2 5" xfId="22" xr:uid="{00000000-0005-0000-0000-000043000000}"/>
    <cellStyle name="百分比 2 6" xfId="25" xr:uid="{00000000-0005-0000-0000-000044000000}"/>
    <cellStyle name="百分比 2 7" xfId="28" xr:uid="{00000000-0005-0000-0000-000045000000}"/>
    <cellStyle name="百分比 2 8" xfId="31" xr:uid="{00000000-0005-0000-0000-000046000000}"/>
    <cellStyle name="百分比 2 9" xfId="34" xr:uid="{00000000-0005-0000-0000-000047000000}"/>
    <cellStyle name="百分比 3" xfId="16" xr:uid="{00000000-0005-0000-0000-000048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8.jpg"/></Relationships>
</file>

<file path=xl/drawings/drawing1.xml><?xml version="1.0" encoding="utf-8"?>
<xdr:wsDr xmlns:xdr="http://schemas.openxmlformats.org/drawingml/2006/spreadsheetDrawing" xmlns:a="http://schemas.openxmlformats.org/drawingml/2006/main">
  <xdr:twoCellAnchor editAs="oneCell">
    <xdr:from>
      <xdr:col>26</xdr:col>
      <xdr:colOff>357494</xdr:colOff>
      <xdr:row>35</xdr:row>
      <xdr:rowOff>485456</xdr:rowOff>
    </xdr:from>
    <xdr:to>
      <xdr:col>34</xdr:col>
      <xdr:colOff>470362</xdr:colOff>
      <xdr:row>45</xdr:row>
      <xdr:rowOff>15929</xdr:rowOff>
    </xdr:to>
    <xdr:pic>
      <xdr:nvPicPr>
        <xdr:cNvPr id="2" name="Picture 31">
          <a:extLst>
            <a:ext uri="{FF2B5EF4-FFF2-40B4-BE49-F238E27FC236}">
              <a16:creationId xmlns:a16="http://schemas.microsoft.com/office/drawing/2014/main" id="{6DE1079A-4EDE-46B0-B72B-A76BCE78128C}"/>
            </a:ext>
          </a:extLst>
        </xdr:cNvPr>
        <xdr:cNvPicPr>
          <a:picLocks noChangeAspect="1"/>
        </xdr:cNvPicPr>
      </xdr:nvPicPr>
      <xdr:blipFill>
        <a:blip xmlns:r="http://schemas.openxmlformats.org/officeDocument/2006/relationships" r:embed="rId1"/>
        <a:stretch>
          <a:fillRect/>
        </a:stretch>
      </xdr:blipFill>
      <xdr:spPr>
        <a:xfrm>
          <a:off x="20874344" y="13734731"/>
          <a:ext cx="4037168" cy="2045073"/>
        </a:xfrm>
        <a:prstGeom prst="rect">
          <a:avLst/>
        </a:prstGeom>
        <a:ln w="19050">
          <a:solidFill>
            <a:schemeClr val="accent5">
              <a:lumMod val="50000"/>
            </a:schemeClr>
          </a:solidFill>
        </a:ln>
      </xdr:spPr>
    </xdr:pic>
    <xdr:clientData/>
  </xdr:twoCellAnchor>
  <xdr:twoCellAnchor editAs="oneCell">
    <xdr:from>
      <xdr:col>24</xdr:col>
      <xdr:colOff>101575</xdr:colOff>
      <xdr:row>3</xdr:row>
      <xdr:rowOff>355544</xdr:rowOff>
    </xdr:from>
    <xdr:to>
      <xdr:col>36</xdr:col>
      <xdr:colOff>527957</xdr:colOff>
      <xdr:row>14</xdr:row>
      <xdr:rowOff>11459</xdr:rowOff>
    </xdr:to>
    <xdr:pic>
      <xdr:nvPicPr>
        <xdr:cNvPr id="3" name="Picture 32">
          <a:extLst>
            <a:ext uri="{FF2B5EF4-FFF2-40B4-BE49-F238E27FC236}">
              <a16:creationId xmlns:a16="http://schemas.microsoft.com/office/drawing/2014/main" id="{03F44D77-B1AF-4693-A710-3BECBC1572D5}"/>
            </a:ext>
            <a:ext uri="{147F2762-F138-4A5C-976F-8EAC2B608ADB}">
              <a16:predDERef xmlns:a16="http://schemas.microsoft.com/office/drawing/2014/main" pred="{6DE1079A-4EDE-46B0-B72B-A76BCE78128C}"/>
            </a:ext>
          </a:extLst>
        </xdr:cNvPr>
        <xdr:cNvPicPr>
          <a:picLocks noChangeAspect="1"/>
        </xdr:cNvPicPr>
      </xdr:nvPicPr>
      <xdr:blipFill>
        <a:blip xmlns:r="http://schemas.openxmlformats.org/officeDocument/2006/relationships" r:embed="rId2"/>
        <a:stretch>
          <a:fillRect/>
        </a:stretch>
      </xdr:blipFill>
      <xdr:spPr>
        <a:xfrm>
          <a:off x="19227775" y="1136594"/>
          <a:ext cx="6789082" cy="3123015"/>
        </a:xfrm>
        <a:prstGeom prst="rect">
          <a:avLst/>
        </a:prstGeom>
        <a:ln w="19050">
          <a:solidFill>
            <a:schemeClr val="accent5">
              <a:lumMod val="50000"/>
            </a:schemeClr>
          </a:solidFill>
        </a:ln>
      </xdr:spPr>
    </xdr:pic>
    <xdr:clientData/>
  </xdr:twoCellAnchor>
  <xdr:twoCellAnchor editAs="oneCell">
    <xdr:from>
      <xdr:col>8</xdr:col>
      <xdr:colOff>20716</xdr:colOff>
      <xdr:row>34</xdr:row>
      <xdr:rowOff>270436</xdr:rowOff>
    </xdr:from>
    <xdr:to>
      <xdr:col>20</xdr:col>
      <xdr:colOff>335357</xdr:colOff>
      <xdr:row>53</xdr:row>
      <xdr:rowOff>103654</xdr:rowOff>
    </xdr:to>
    <xdr:pic>
      <xdr:nvPicPr>
        <xdr:cNvPr id="4" name="Picture 33">
          <a:extLst>
            <a:ext uri="{FF2B5EF4-FFF2-40B4-BE49-F238E27FC236}">
              <a16:creationId xmlns:a16="http://schemas.microsoft.com/office/drawing/2014/main" id="{E3049D4A-812A-466C-8D13-803871CE4281}"/>
            </a:ext>
            <a:ext uri="{147F2762-F138-4A5C-976F-8EAC2B608ADB}">
              <a16:predDERef xmlns:a16="http://schemas.microsoft.com/office/drawing/2014/main" pred="{03F44D77-B1AF-4693-A710-3BECBC1572D5}"/>
            </a:ext>
          </a:extLst>
        </xdr:cNvPr>
        <xdr:cNvPicPr>
          <a:picLocks noChangeAspect="1"/>
        </xdr:cNvPicPr>
      </xdr:nvPicPr>
      <xdr:blipFill>
        <a:blip xmlns:r="http://schemas.openxmlformats.org/officeDocument/2006/relationships" r:embed="rId3"/>
        <a:stretch>
          <a:fillRect/>
        </a:stretch>
      </xdr:blipFill>
      <xdr:spPr>
        <a:xfrm>
          <a:off x="9145666" y="13157761"/>
          <a:ext cx="6629716" cy="4157568"/>
        </a:xfrm>
        <a:prstGeom prst="rect">
          <a:avLst/>
        </a:prstGeom>
      </xdr:spPr>
    </xdr:pic>
    <xdr:clientData/>
  </xdr:twoCellAnchor>
  <xdr:twoCellAnchor editAs="oneCell">
    <xdr:from>
      <xdr:col>11</xdr:col>
      <xdr:colOff>241588</xdr:colOff>
      <xdr:row>1</xdr:row>
      <xdr:rowOff>161760</xdr:rowOff>
    </xdr:from>
    <xdr:to>
      <xdr:col>24</xdr:col>
      <xdr:colOff>336412</xdr:colOff>
      <xdr:row>12</xdr:row>
      <xdr:rowOff>165637</xdr:rowOff>
    </xdr:to>
    <xdr:pic>
      <xdr:nvPicPr>
        <xdr:cNvPr id="5" name="Picture 34">
          <a:extLst>
            <a:ext uri="{FF2B5EF4-FFF2-40B4-BE49-F238E27FC236}">
              <a16:creationId xmlns:a16="http://schemas.microsoft.com/office/drawing/2014/main" id="{7A3CD6FC-5782-4537-B8C8-811305CC4E93}"/>
            </a:ext>
            <a:ext uri="{147F2762-F138-4A5C-976F-8EAC2B608ADB}">
              <a16:predDERef xmlns:a16="http://schemas.microsoft.com/office/drawing/2014/main" pred="{E3049D4A-812A-466C-8D13-803871CE4281}"/>
            </a:ext>
          </a:extLst>
        </xdr:cNvPr>
        <xdr:cNvPicPr>
          <a:picLocks noChangeAspect="1"/>
        </xdr:cNvPicPr>
      </xdr:nvPicPr>
      <xdr:blipFill>
        <a:blip xmlns:r="http://schemas.openxmlformats.org/officeDocument/2006/relationships" r:embed="rId4"/>
        <a:stretch>
          <a:fillRect/>
        </a:stretch>
      </xdr:blipFill>
      <xdr:spPr>
        <a:xfrm>
          <a:off x="11138188" y="552285"/>
          <a:ext cx="7305249" cy="3261427"/>
        </a:xfrm>
        <a:prstGeom prst="rect">
          <a:avLst/>
        </a:prstGeom>
      </xdr:spPr>
    </xdr:pic>
    <xdr:clientData/>
  </xdr:twoCellAnchor>
  <xdr:twoCellAnchor editAs="oneCell">
    <xdr:from>
      <xdr:col>11</xdr:col>
      <xdr:colOff>481853</xdr:colOff>
      <xdr:row>12</xdr:row>
      <xdr:rowOff>338766</xdr:rowOff>
    </xdr:from>
    <xdr:to>
      <xdr:col>23</xdr:col>
      <xdr:colOff>426890</xdr:colOff>
      <xdr:row>19</xdr:row>
      <xdr:rowOff>2599331</xdr:rowOff>
    </xdr:to>
    <xdr:pic>
      <xdr:nvPicPr>
        <xdr:cNvPr id="6" name="Picture 35">
          <a:extLst>
            <a:ext uri="{FF2B5EF4-FFF2-40B4-BE49-F238E27FC236}">
              <a16:creationId xmlns:a16="http://schemas.microsoft.com/office/drawing/2014/main" id="{D0426556-E9ED-4371-A747-7DB1575C8F58}"/>
            </a:ext>
            <a:ext uri="{147F2762-F138-4A5C-976F-8EAC2B608ADB}">
              <a16:predDERef xmlns:a16="http://schemas.microsoft.com/office/drawing/2014/main" pred="{7A3CD6FC-5782-4537-B8C8-811305CC4E93}"/>
            </a:ext>
          </a:extLst>
        </xdr:cNvPr>
        <xdr:cNvPicPr>
          <a:picLocks noChangeAspect="1"/>
        </xdr:cNvPicPr>
      </xdr:nvPicPr>
      <xdr:blipFill>
        <a:blip xmlns:r="http://schemas.openxmlformats.org/officeDocument/2006/relationships" r:embed="rId5"/>
        <a:stretch>
          <a:fillRect/>
        </a:stretch>
      </xdr:blipFill>
      <xdr:spPr>
        <a:xfrm>
          <a:off x="11378453" y="3872541"/>
          <a:ext cx="6545862" cy="3813140"/>
        </a:xfrm>
        <a:prstGeom prst="rect">
          <a:avLst/>
        </a:prstGeom>
      </xdr:spPr>
    </xdr:pic>
    <xdr:clientData/>
  </xdr:twoCellAnchor>
  <xdr:twoCellAnchor editAs="oneCell">
    <xdr:from>
      <xdr:col>7</xdr:col>
      <xdr:colOff>37352</xdr:colOff>
      <xdr:row>61</xdr:row>
      <xdr:rowOff>141942</xdr:rowOff>
    </xdr:from>
    <xdr:to>
      <xdr:col>18</xdr:col>
      <xdr:colOff>466341</xdr:colOff>
      <xdr:row>77</xdr:row>
      <xdr:rowOff>90395</xdr:rowOff>
    </xdr:to>
    <xdr:pic>
      <xdr:nvPicPr>
        <xdr:cNvPr id="7" name="Picture 7" descr="The TV height diagram with dimensions' descriptions.">
          <a:extLst>
            <a:ext uri="{FF2B5EF4-FFF2-40B4-BE49-F238E27FC236}">
              <a16:creationId xmlns:a16="http://schemas.microsoft.com/office/drawing/2014/main" id="{4D73FC25-85B0-43B2-86F7-9373A66D4009}"/>
            </a:ext>
            <a:ext uri="{147F2762-F138-4A5C-976F-8EAC2B608ADB}">
              <a16:predDERef xmlns:a16="http://schemas.microsoft.com/office/drawing/2014/main" pred="{D0426556-E9ED-4371-A747-7DB1575C8F58}"/>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571752" y="18734742"/>
          <a:ext cx="6039214" cy="41489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198901</xdr:colOff>
      <xdr:row>4</xdr:row>
      <xdr:rowOff>19632</xdr:rowOff>
    </xdr:from>
    <xdr:to>
      <xdr:col>16</xdr:col>
      <xdr:colOff>635001</xdr:colOff>
      <xdr:row>13</xdr:row>
      <xdr:rowOff>74707</xdr:rowOff>
    </xdr:to>
    <xdr:pic>
      <xdr:nvPicPr>
        <xdr:cNvPr id="36" name="Picture 34">
          <a:extLst>
            <a:ext uri="{FF2B5EF4-FFF2-40B4-BE49-F238E27FC236}">
              <a16:creationId xmlns:a16="http://schemas.microsoft.com/office/drawing/2014/main" id="{AB2328A9-B401-409D-A01A-A5D58313C4BD}"/>
            </a:ext>
            <a:ext uri="{147F2762-F138-4A5C-976F-8EAC2B608ADB}">
              <a16:predDERef xmlns:a16="http://schemas.microsoft.com/office/drawing/2014/main" pred="{45688DE3-C414-4D12-B9E7-57C27FD17B46}"/>
            </a:ext>
          </a:extLst>
        </xdr:cNvPr>
        <xdr:cNvPicPr>
          <a:picLocks noChangeAspect="1"/>
        </xdr:cNvPicPr>
      </xdr:nvPicPr>
      <xdr:blipFill>
        <a:blip xmlns:r="http://schemas.openxmlformats.org/officeDocument/2006/relationships" r:embed="rId1"/>
        <a:stretch>
          <a:fillRect/>
        </a:stretch>
      </xdr:blipFill>
      <xdr:spPr>
        <a:xfrm>
          <a:off x="6997136" y="2238397"/>
          <a:ext cx="6098806" cy="2438192"/>
        </a:xfrm>
        <a:prstGeom prst="rect">
          <a:avLst/>
        </a:prstGeom>
      </xdr:spPr>
    </xdr:pic>
    <xdr:clientData/>
  </xdr:twoCellAnchor>
  <xdr:twoCellAnchor editAs="oneCell">
    <xdr:from>
      <xdr:col>6</xdr:col>
      <xdr:colOff>160058</xdr:colOff>
      <xdr:row>13</xdr:row>
      <xdr:rowOff>160990</xdr:rowOff>
    </xdr:from>
    <xdr:to>
      <xdr:col>16</xdr:col>
      <xdr:colOff>564616</xdr:colOff>
      <xdr:row>20</xdr:row>
      <xdr:rowOff>2009589</xdr:rowOff>
    </xdr:to>
    <xdr:pic>
      <xdr:nvPicPr>
        <xdr:cNvPr id="110" name="Picture 35">
          <a:extLst>
            <a:ext uri="{FF2B5EF4-FFF2-40B4-BE49-F238E27FC236}">
              <a16:creationId xmlns:a16="http://schemas.microsoft.com/office/drawing/2014/main" id="{47D54800-3135-437F-ACA7-2BA282B3972E}"/>
            </a:ext>
            <a:ext uri="{147F2762-F138-4A5C-976F-8EAC2B608ADB}">
              <a16:predDERef xmlns:a16="http://schemas.microsoft.com/office/drawing/2014/main" pred="{AB2328A9-B401-409D-A01A-A5D58313C4BD}"/>
            </a:ext>
          </a:extLst>
        </xdr:cNvPr>
        <xdr:cNvPicPr>
          <a:picLocks noChangeAspect="1"/>
        </xdr:cNvPicPr>
      </xdr:nvPicPr>
      <xdr:blipFill>
        <a:blip xmlns:r="http://schemas.openxmlformats.org/officeDocument/2006/relationships" r:embed="rId2"/>
        <a:stretch>
          <a:fillRect/>
        </a:stretch>
      </xdr:blipFill>
      <xdr:spPr>
        <a:xfrm>
          <a:off x="6958293" y="4762872"/>
          <a:ext cx="6067264" cy="3499599"/>
        </a:xfrm>
        <a:prstGeom prst="rect">
          <a:avLst/>
        </a:prstGeom>
      </xdr:spPr>
    </xdr:pic>
    <xdr:clientData/>
  </xdr:twoCellAnchor>
  <xdr:twoCellAnchor editAs="oneCell">
    <xdr:from>
      <xdr:col>6</xdr:col>
      <xdr:colOff>51254</xdr:colOff>
      <xdr:row>25</xdr:row>
      <xdr:rowOff>88901</xdr:rowOff>
    </xdr:from>
    <xdr:to>
      <xdr:col>16</xdr:col>
      <xdr:colOff>602467</xdr:colOff>
      <xdr:row>41</xdr:row>
      <xdr:rowOff>159075</xdr:rowOff>
    </xdr:to>
    <xdr:pic>
      <xdr:nvPicPr>
        <xdr:cNvPr id="31" name="Picture 11">
          <a:extLst>
            <a:ext uri="{FF2B5EF4-FFF2-40B4-BE49-F238E27FC236}">
              <a16:creationId xmlns:a16="http://schemas.microsoft.com/office/drawing/2014/main" id="{3A861E6F-4C86-A3AA-014A-B8341C18BC4A}"/>
            </a:ext>
            <a:ext uri="{147F2762-F138-4A5C-976F-8EAC2B608ADB}">
              <a16:predDERef xmlns:a16="http://schemas.microsoft.com/office/drawing/2014/main" pred="{D5E89C26-DCDE-4DDA-BBFD-F0503D52A672}"/>
            </a:ext>
          </a:extLst>
        </xdr:cNvPr>
        <xdr:cNvPicPr>
          <a:picLocks noChangeAspect="1"/>
        </xdr:cNvPicPr>
      </xdr:nvPicPr>
      <xdr:blipFill>
        <a:blip xmlns:r="http://schemas.openxmlformats.org/officeDocument/2006/relationships" r:embed="rId3"/>
        <a:stretch>
          <a:fillRect/>
        </a:stretch>
      </xdr:blipFill>
      <xdr:spPr>
        <a:xfrm>
          <a:off x="6863897" y="8262258"/>
          <a:ext cx="5944960" cy="3927799"/>
        </a:xfrm>
        <a:prstGeom prst="rect">
          <a:avLst/>
        </a:prstGeom>
      </xdr:spPr>
    </xdr:pic>
    <xdr:clientData/>
  </xdr:twoCellAnchor>
  <xdr:twoCellAnchor editAs="oneCell">
    <xdr:from>
      <xdr:col>2</xdr:col>
      <xdr:colOff>4698998</xdr:colOff>
      <xdr:row>0</xdr:row>
      <xdr:rowOff>119530</xdr:rowOff>
    </xdr:from>
    <xdr:to>
      <xdr:col>8</xdr:col>
      <xdr:colOff>340284</xdr:colOff>
      <xdr:row>0</xdr:row>
      <xdr:rowOff>1357965</xdr:rowOff>
    </xdr:to>
    <xdr:pic>
      <xdr:nvPicPr>
        <xdr:cNvPr id="5" name="Picture 4">
          <a:extLst>
            <a:ext uri="{FF2B5EF4-FFF2-40B4-BE49-F238E27FC236}">
              <a16:creationId xmlns:a16="http://schemas.microsoft.com/office/drawing/2014/main" id="{BCAA3F70-A558-4F8D-A9CA-C9D86DDD0D7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214469" y="119530"/>
          <a:ext cx="2999815" cy="12384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InfrastructureProductDevelopment/Shared%20Documents/General/Strong%20-%20Commerical%20Ceiling%20Mounts/SAP%20Template/Commercial%20Ceiling%20Mounts%20SAP%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sbrogden\Local%20Settings\Temporary%20Internet%20Files\OLK465\2003%20Forecast%20Data%20as%20of%2012-09-02-Ryan_Stallo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SG%20Weekly\Mar%20'04\03%2029\MTD%20Revenue%20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rp-fphou19/dist/unzipped/CTL071802/Options%20Overview%200313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Documents%20and%20Settings\dpeshori\Local%20Settings\Temporary%20Internet%20Files\OLK1B\Q3_PSG_WeeklyReporting_Templa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Documents%20and%20Settings\McGeeMi\Local%20Settings\Temporary%20Internet%20Files\OLK61\PSG%20Channel%20Report%20Q204%20wk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yForm"/>
      <sheetName val="NamedLists"/>
    </sheetNames>
    <sheetDataSet>
      <sheetData sheetId="0" refreshError="1"/>
      <sheetData sheetId="1">
        <row r="2">
          <cell r="C2" t="str">
            <v>-Select-</v>
          </cell>
          <cell r="J2" t="str">
            <v>None</v>
          </cell>
          <cell r="L2" t="str">
            <v>-Select-</v>
          </cell>
          <cell r="M2" t="str">
            <v>Yes</v>
          </cell>
          <cell r="N2" t="str">
            <v>-Select-</v>
          </cell>
          <cell r="P2" t="str">
            <v>-Select-</v>
          </cell>
        </row>
        <row r="3">
          <cell r="C3" t="str">
            <v>Each</v>
          </cell>
          <cell r="J3" t="str">
            <v>SAP MRP</v>
          </cell>
          <cell r="L3" t="str">
            <v>PreWire</v>
          </cell>
          <cell r="M3" t="str">
            <v>No</v>
          </cell>
          <cell r="N3" t="str">
            <v xml:space="preserve">Araknis Networks </v>
          </cell>
          <cell r="P3" t="str">
            <v>Serial Numbers</v>
          </cell>
        </row>
        <row r="4">
          <cell r="C4" t="str">
            <v>Pair</v>
          </cell>
          <cell r="J4" t="str">
            <v>Valogix</v>
          </cell>
          <cell r="L4" t="str">
            <v>Trim</v>
          </cell>
          <cell r="N4" t="str">
            <v>Autonomic</v>
          </cell>
          <cell r="P4" t="str">
            <v>Batches</v>
          </cell>
        </row>
        <row r="5">
          <cell r="C5" t="str">
            <v>Box</v>
          </cell>
          <cell r="L5" t="str">
            <v>Activation</v>
          </cell>
          <cell r="N5" t="str">
            <v>Binary</v>
          </cell>
          <cell r="P5" t="str">
            <v>None</v>
          </cell>
        </row>
        <row r="6">
          <cell r="C6" t="str">
            <v>Pack</v>
          </cell>
          <cell r="N6" t="str">
            <v>Camden</v>
          </cell>
        </row>
        <row r="7">
          <cell r="C7" t="str">
            <v>Roll</v>
          </cell>
          <cell r="N7" t="str">
            <v>Dragonfly</v>
          </cell>
        </row>
        <row r="8">
          <cell r="C8" t="str">
            <v>Spool</v>
          </cell>
          <cell r="N8" t="str">
            <v>Episode Electronics</v>
          </cell>
        </row>
        <row r="9">
          <cell r="N9" t="str">
            <v>Episode Power</v>
          </cell>
        </row>
        <row r="10">
          <cell r="N10" t="str">
            <v>Episode Speakers</v>
          </cell>
        </row>
        <row r="11">
          <cell r="N11" t="str">
            <v>Luma</v>
          </cell>
        </row>
        <row r="12">
          <cell r="N12" t="str">
            <v>Strong</v>
          </cell>
        </row>
        <row r="13">
          <cell r="N13" t="str">
            <v>SunBrite TV</v>
          </cell>
        </row>
        <row r="14">
          <cell r="N14" t="str">
            <v>Visualint</v>
          </cell>
        </row>
        <row r="15">
          <cell r="N15" t="str">
            <v>WattBox</v>
          </cell>
        </row>
        <row r="16">
          <cell r="N16" t="str">
            <v>WirePath</v>
          </cell>
        </row>
        <row r="17">
          <cell r="N17" t="str">
            <v>X Distributed By SnapAV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pend &amp; volume by ODM"/>
      <sheetName val="pie charts"/>
      <sheetName val="pivot table linked"/>
      <sheetName val="2003 Nov COR3 Deepak"/>
      <sheetName val="2003 Ryan to Arima"/>
      <sheetName val="2003 Ryan to Compal"/>
      <sheetName val="2003 Ryan to Quanta"/>
    </sheetNames>
    <sheetDataSet>
      <sheetData sheetId="0" refreshError="1"/>
      <sheetData sheetId="1" refreshError="1"/>
      <sheetData sheetId="2" refreshError="1"/>
      <sheetData sheetId="3"/>
      <sheetData sheetId="4" refreshError="1"/>
      <sheetData sheetId="5" refreshError="1"/>
      <sheetData sheetId="6" refreshError="1">
        <row r="1">
          <cell r="A1" t="str">
            <v>Family</v>
          </cell>
          <cell r="B1" t="str">
            <v xml:space="preserve">ODM </v>
          </cell>
          <cell r="C1" t="str">
            <v>2003 Chassis&amp;VA</v>
          </cell>
        </row>
        <row r="2">
          <cell r="A2" t="str">
            <v>Evo N1000c Family-CROCKETT 1.0</v>
          </cell>
          <cell r="B2" t="str">
            <v>Arima</v>
          </cell>
          <cell r="C2">
            <v>306.95</v>
          </cell>
        </row>
        <row r="3">
          <cell r="A3" t="str">
            <v>Evo N1000v Family-CROCKETT 2.0</v>
          </cell>
          <cell r="B3" t="str">
            <v>Arima</v>
          </cell>
          <cell r="C3">
            <v>239.83</v>
          </cell>
        </row>
        <row r="4">
          <cell r="A4" t="str">
            <v>Evo N1005/N1015 Family-BOONE</v>
          </cell>
          <cell r="B4" t="str">
            <v>Arima</v>
          </cell>
          <cell r="C4">
            <v>227.92</v>
          </cell>
        </row>
        <row r="5">
          <cell r="A5" t="str">
            <v>Presario 1500 - Crockett 2.0</v>
          </cell>
          <cell r="B5" t="str">
            <v>Arima</v>
          </cell>
          <cell r="C5">
            <v>240</v>
          </cell>
        </row>
        <row r="6">
          <cell r="A6" t="str">
            <v>Presario 900 - Boone</v>
          </cell>
          <cell r="B6" t="str">
            <v>Arima</v>
          </cell>
          <cell r="C6">
            <v>228</v>
          </cell>
        </row>
        <row r="7">
          <cell r="A7" t="str">
            <v>Lopez</v>
          </cell>
          <cell r="B7" t="str">
            <v>Compal</v>
          </cell>
          <cell r="C7">
            <v>257.95999999999998</v>
          </cell>
        </row>
        <row r="8">
          <cell r="A8" t="str">
            <v>Evo N410c Family-AWARDS</v>
          </cell>
          <cell r="B8" t="str">
            <v>Inventec</v>
          </cell>
          <cell r="C8">
            <v>373.3</v>
          </cell>
        </row>
        <row r="9">
          <cell r="A9" t="str">
            <v>Evo N600c Family-FENWAY 1.0</v>
          </cell>
          <cell r="B9" t="str">
            <v>Inventec</v>
          </cell>
          <cell r="C9">
            <v>362.49</v>
          </cell>
        </row>
        <row r="10">
          <cell r="A10" t="str">
            <v>Evo N610c Family-FENWAY 2.0</v>
          </cell>
          <cell r="B10" t="str">
            <v>Inventec</v>
          </cell>
          <cell r="C10">
            <v>328.63</v>
          </cell>
        </row>
        <row r="11">
          <cell r="A11" t="str">
            <v>Evo N620c Family-FENWAY 3.0</v>
          </cell>
          <cell r="B11" t="str">
            <v>Inventec</v>
          </cell>
          <cell r="C11">
            <v>308.81</v>
          </cell>
        </row>
        <row r="12">
          <cell r="A12" t="str">
            <v>SAPPHIRE Family</v>
          </cell>
          <cell r="B12" t="str">
            <v>Inventec</v>
          </cell>
          <cell r="C12">
            <v>286.23</v>
          </cell>
        </row>
        <row r="13">
          <cell r="A13" t="str">
            <v>Topaz Family</v>
          </cell>
          <cell r="B13" t="str">
            <v>Inventec</v>
          </cell>
          <cell r="C13">
            <v>209.32499999999999</v>
          </cell>
        </row>
        <row r="14">
          <cell r="A14" t="str">
            <v>Evo N800c Family-MAGELLAN</v>
          </cell>
          <cell r="B14" t="str">
            <v>LG</v>
          </cell>
          <cell r="C14">
            <v>269.70666666666665</v>
          </cell>
        </row>
        <row r="15">
          <cell r="A15" t="str">
            <v>Evo N800v Family-MAGELLAN</v>
          </cell>
          <cell r="B15" t="str">
            <v>LG</v>
          </cell>
          <cell r="C15">
            <v>269.70666666666665</v>
          </cell>
        </row>
        <row r="16">
          <cell r="A16" t="str">
            <v>Evo N800w Family-MAGELLAN</v>
          </cell>
          <cell r="B16" t="str">
            <v>LG</v>
          </cell>
          <cell r="C16">
            <v>269.70666666666665</v>
          </cell>
        </row>
        <row r="17">
          <cell r="A17" t="str">
            <v>Presario 2800 - Magellan</v>
          </cell>
          <cell r="B17" t="str">
            <v>LG</v>
          </cell>
          <cell r="C17">
            <v>270</v>
          </cell>
        </row>
        <row r="18">
          <cell r="A18" t="str">
            <v>Raptor Family</v>
          </cell>
          <cell r="B18" t="str">
            <v>LG</v>
          </cell>
          <cell r="C18">
            <v>289</v>
          </cell>
        </row>
        <row r="19">
          <cell r="A19" t="str">
            <v>TORNADO 2.0/2.1</v>
          </cell>
          <cell r="B19" t="str">
            <v>Quanta</v>
          </cell>
          <cell r="C19">
            <v>209.44</v>
          </cell>
        </row>
        <row r="20">
          <cell r="A20" t="str">
            <v>TORNADO 2.1</v>
          </cell>
          <cell r="B20" t="str">
            <v>Quanta</v>
          </cell>
          <cell r="C20">
            <v>209</v>
          </cell>
        </row>
        <row r="21">
          <cell r="A21" t="str">
            <v>TORNADO 4.5/4.6</v>
          </cell>
          <cell r="B21" t="str">
            <v>Quanta</v>
          </cell>
          <cell r="C21">
            <v>202.39666666666668</v>
          </cell>
        </row>
        <row r="22">
          <cell r="A22" t="str">
            <v>TORNADO 5.0/5.1</v>
          </cell>
          <cell r="B22" t="str">
            <v>Quanta</v>
          </cell>
          <cell r="C22">
            <v>283.60500000000002</v>
          </cell>
        </row>
        <row r="23">
          <cell r="A23" t="str">
            <v>TORNADO 5.5</v>
          </cell>
          <cell r="B23" t="str">
            <v>Quanta</v>
          </cell>
          <cell r="C23">
            <v>210.49333333333334</v>
          </cell>
        </row>
        <row r="24">
          <cell r="A24" t="str">
            <v>Diamond</v>
          </cell>
          <cell r="B24" t="str">
            <v>Inventec</v>
          </cell>
          <cell r="C24">
            <v>282.83</v>
          </cell>
        </row>
        <row r="25">
          <cell r="A25" t="str">
            <v>Diaz</v>
          </cell>
          <cell r="B25" t="str">
            <v>TBD</v>
          </cell>
          <cell r="C25">
            <v>222</v>
          </cell>
        </row>
        <row r="26">
          <cell r="A26" t="str">
            <v>Ford</v>
          </cell>
          <cell r="B26" t="str">
            <v>TBD</v>
          </cell>
          <cell r="C26">
            <v>222</v>
          </cell>
        </row>
        <row r="27">
          <cell r="A27" t="str">
            <v>Ford 1.x</v>
          </cell>
          <cell r="B27" t="str">
            <v>TBD</v>
          </cell>
          <cell r="C27">
            <v>222</v>
          </cell>
        </row>
        <row r="28">
          <cell r="A28" t="str">
            <v>Ford 2.x</v>
          </cell>
          <cell r="B28" t="str">
            <v>TBD</v>
          </cell>
          <cell r="C28">
            <v>222</v>
          </cell>
        </row>
        <row r="29">
          <cell r="A29" t="str">
            <v>Ruby</v>
          </cell>
          <cell r="B29" t="str">
            <v>Inventec</v>
          </cell>
          <cell r="C29">
            <v>301.17</v>
          </cell>
        </row>
        <row r="30">
          <cell r="A30" t="str">
            <v>Ryan</v>
          </cell>
          <cell r="B30" t="str">
            <v>Arima</v>
          </cell>
          <cell r="C30">
            <v>209</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Reporting"/>
      <sheetName val="Tables"/>
      <sheetName val="WW Risk Opportunity vs Outlook"/>
      <sheetName val="WW Risk &amp; Opportunity"/>
      <sheetName val="Americas Risk &amp; Opportunity"/>
      <sheetName val="Europe Risk &amp; Opportunity"/>
      <sheetName val="Asia Pac Risk &amp; Opportunity"/>
      <sheetName val="Ships vs Units"/>
      <sheetName val="Worldwide MTD Revenue"/>
      <sheetName val="Americas MTD Revenue"/>
      <sheetName val="Europe MTD Revenue"/>
      <sheetName val="Asia Pacific MTD Revenue"/>
      <sheetName val="My Dashboard Import"/>
      <sheetName val="MTD Graphs"/>
      <sheetName val="QTD Graphs"/>
      <sheetName val="MTD Shipment Graphs"/>
      <sheetName val="QTD Shipment Graphs"/>
      <sheetName val="C CAO Report"/>
      <sheetName val="PSG GBU Names"/>
      <sheetName val="FDW Units"/>
      <sheetName val="FDW Revenue"/>
      <sheetName val="Sheet1"/>
      <sheetName val="Comet Reven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8">
          <cell r="E8" t="str">
            <v>Workstations</v>
          </cell>
          <cell r="F8">
            <v>12879</v>
          </cell>
          <cell r="G8">
            <v>13309</v>
          </cell>
          <cell r="H8">
            <v>10512</v>
          </cell>
        </row>
        <row r="9">
          <cell r="E9" t="str">
            <v>Business PCs</v>
          </cell>
          <cell r="F9">
            <v>371108</v>
          </cell>
          <cell r="G9">
            <v>426246</v>
          </cell>
          <cell r="H9">
            <v>188183</v>
          </cell>
        </row>
        <row r="10">
          <cell r="E10" t="str">
            <v>Consumer NBs</v>
          </cell>
          <cell r="F10">
            <v>138091</v>
          </cell>
          <cell r="G10">
            <v>71939</v>
          </cell>
          <cell r="H10">
            <v>44879</v>
          </cell>
        </row>
        <row r="11">
          <cell r="E11" t="str">
            <v>Consumer PCs</v>
          </cell>
          <cell r="F11">
            <v>316058</v>
          </cell>
          <cell r="G11">
            <v>107259</v>
          </cell>
          <cell r="H11">
            <v>69893</v>
          </cell>
        </row>
        <row r="12">
          <cell r="E12" t="str">
            <v>Commercial NBs</v>
          </cell>
          <cell r="F12">
            <v>90988</v>
          </cell>
          <cell r="G12">
            <v>157149</v>
          </cell>
          <cell r="H12">
            <v>66486</v>
          </cell>
        </row>
        <row r="13">
          <cell r="E13" t="str">
            <v>Handhelds</v>
          </cell>
          <cell r="F13">
            <v>73067</v>
          </cell>
          <cell r="G13">
            <v>70228</v>
          </cell>
          <cell r="H13">
            <v>39634</v>
          </cell>
        </row>
        <row r="14">
          <cell r="E14" t="str">
            <v>Other PSG</v>
          </cell>
          <cell r="F14">
            <v>0</v>
          </cell>
          <cell r="G14">
            <v>0</v>
          </cell>
          <cell r="H14">
            <v>0</v>
          </cell>
        </row>
      </sheetData>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st Calculations"/>
      <sheetName val="Closed Action Items"/>
      <sheetName val="Action Items"/>
      <sheetName val="Compatibility Matrix"/>
      <sheetName val="DDR Memory"/>
      <sheetName val="USB MB Cradle"/>
      <sheetName val="Monitor Stand"/>
      <sheetName val="Batt Chargr 1-Bay"/>
      <sheetName val="Batt Chargr 5-Bay"/>
      <sheetName val="65W Auto"/>
      <sheetName val="65W Adapter"/>
      <sheetName val="Security"/>
      <sheetName val="Electrovaya"/>
      <sheetName val="Multibay Optical"/>
      <sheetName val="Multibay HDD"/>
      <sheetName val="USB2"/>
      <sheetName val="Multibay Other"/>
      <sheetName val="Summary"/>
      <sheetName val="DeviceList"/>
      <sheetName val="PTRList"/>
      <sheetName val="Matrix"/>
      <sheetName val="TPM"/>
      <sheetName val="WAT"/>
      <sheetName val="Tools List Rev14"/>
      <sheetName val="Accessories"/>
      <sheetName val="Reports"/>
      <sheetName val="TOC"/>
      <sheetName val="Administrator"/>
      <sheetName val="GlobalData"/>
      <sheetName val="EUR Fixing"/>
      <sheetName val="SCM AV data"/>
      <sheetName val="3"/>
      <sheetName val="Cost_Calculations"/>
      <sheetName val="Closed_Action_Items"/>
      <sheetName val="Action_Items"/>
      <sheetName val="Compatibility_Matrix"/>
      <sheetName val="DDR_Memory"/>
      <sheetName val="USB_MB_Cradle"/>
      <sheetName val="Monitor_Stand"/>
      <sheetName val="Batt_Chargr_1-Bay"/>
      <sheetName val="Batt_Chargr_5-Bay"/>
      <sheetName val="65W_Auto"/>
      <sheetName val="65W_Adapter"/>
      <sheetName val="Multibay_Optical"/>
      <sheetName val="Multibay_HDD"/>
      <sheetName val="Multibay_Other"/>
      <sheetName val="Tools_List_Rev14"/>
      <sheetName val="EUR_Fixing"/>
      <sheetName val="SCM_AV_data"/>
      <sheetName val="FA"/>
      <sheetName val="2003_Ryan_to_Arima"/>
      <sheetName val="FA_Definitions"/>
      <sheetName val="General Inputs"/>
      <sheetName val="DELL_Schedule"/>
      <sheetName val="Tool &amp; Die"/>
      <sheetName val="08"/>
      <sheetName val="Invest_10a"/>
      <sheetName val="Invest_10"/>
      <sheetName val="Schedu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Report Index"/>
      <sheetName val="Tables"/>
      <sheetName val="Risk &amp; Opportunities"/>
      <sheetName val="Outlook Summary pg 1"/>
      <sheetName val="Outlook Summary pg 2"/>
      <sheetName val="Outlook Summary pg 3"/>
      <sheetName val="Outlook Summary pg 4"/>
      <sheetName val="Outlook by Month"/>
      <sheetName val="Outlook vs Aspire"/>
      <sheetName val="External by Region"/>
      <sheetName val="vs Flash by Region"/>
      <sheetName val="Linearity by Region"/>
      <sheetName val="Outlook by BU External"/>
      <sheetName val="WOS Regions"/>
      <sheetName val="SO Regions"/>
      <sheetName val="New Owned Inventory"/>
      <sheetName val="Outlook Changes this Week"/>
      <sheetName val="Regional Submission (No Jdgmt)"/>
      <sheetName val="Americas Submission"/>
      <sheetName val="EMEA Submission"/>
      <sheetName val="Asia Pacific Submission"/>
      <sheetName val="Current Mth wkwk change"/>
      <sheetName val="Internal by Region"/>
      <sheetName val="External PC Clients"/>
      <sheetName val="Outlook by BU AMERICAS External"/>
      <sheetName val="Outlook by BU EMEA External"/>
      <sheetName val="Outlook by BU AP External"/>
      <sheetName val="Outlook by BU Internal"/>
      <sheetName val="Outlook by BU AMERICAS Internal"/>
      <sheetName val="Outlook by BU EMEA Internal"/>
      <sheetName val="Outlook by BU AP Internal"/>
      <sheetName val="Current Units"/>
      <sheetName val="WOS Bridge Wk Wk"/>
      <sheetName val="WOS Bridge Wk to EOQ"/>
      <sheetName val="Headcount Slide 2"/>
      <sheetName val="Headcount Slide 3"/>
      <sheetName val="Headcount Slide 4"/>
      <sheetName val="ASP Trend"/>
      <sheetName val="TO GO SLIDES ---&gt;"/>
      <sheetName val="To Go by Region (WW Flash)"/>
      <sheetName val="To Go by GBU (WW Flash)"/>
      <sheetName val="To Go by Region (Reg Outlook)"/>
      <sheetName val="To Go by GBU (Reg Outlook)"/>
    </sheetNames>
    <sheetDataSet>
      <sheetData sheetId="0"/>
      <sheetData sheetId="1"/>
      <sheetData sheetId="2">
        <row r="7">
          <cell r="F7" t="str">
            <v>Owner</v>
          </cell>
          <cell r="H7" t="str">
            <v>Financial Data</v>
          </cell>
        </row>
        <row r="9">
          <cell r="L9" t="str">
            <v>weekly_region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riteria"/>
      <sheetName val="Report Index"/>
      <sheetName val="so"/>
      <sheetName val="si"/>
      <sheetName val="inv (excl)"/>
      <sheetName val="inv (incl)"/>
      <sheetName val="wos (excl)"/>
      <sheetName val="wos (incl)"/>
      <sheetName val="wos regions"/>
      <sheetName val="so regions"/>
      <sheetName val="wk vs wk"/>
      <sheetName val="wk vs prior qtr end"/>
      <sheetName val="wk vs curr qtr end"/>
      <sheetName val="wos curr vs end Q4"/>
      <sheetName val="inv curr vs calc"/>
      <sheetName val="so $"/>
      <sheetName val="inv $"/>
      <sheetName val="inv-wos chart"/>
      <sheetName val="so actl vs fcst"/>
      <sheetName val="wos actl vs fcst "/>
      <sheetName val="essbase--so-si-inv-wks (excl)"/>
      <sheetName val="essbase--so-si-inv-wks (incl)"/>
      <sheetName val="essbase--so-inv $"/>
    </sheetNames>
    <sheetDataSet>
      <sheetData sheetId="0">
        <row r="13">
          <cell r="E13" t="str">
            <v>Q2_Week_M02</v>
          </cell>
        </row>
        <row r="14">
          <cell r="E14" t="str">
            <v>Q2_Week_M01</v>
          </cell>
        </row>
        <row r="15">
          <cell r="F15">
            <v>38024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persons/person.xml><?xml version="1.0" encoding="utf-8"?>
<personList xmlns="http://schemas.microsoft.com/office/spreadsheetml/2018/threadedcomments" xmlns:x="http://schemas.openxmlformats.org/spreadsheetml/2006/main">
  <person displayName="Rob Brunett" id="{7F40A654-494D-43D9-99C2-64553096B3DC}" userId="Rob.Brunett@SnapOne.com" providerId="PeoplePicker"/>
  <person displayName="Steven Fontaine" id="{1CC52E8A-F644-4876-A652-D8C0F44EE441}" userId="steven.fontaine@snapav.com" providerId="PeoplePicker"/>
  <person displayName="Steven Fontaine" id="{69F43BCD-634E-441A-A0B7-F92047E706FE}" userId="Steven.Fontaine@SnapOne.com" providerId="PeoplePicker"/>
  <person displayName="Logan Rosenstein" id="{F73D6614-46DA-4684-A9FD-F7B5F447CED9}" userId="Logan.Rosenstein@snapone.com" providerId="PeoplePicker"/>
  <person displayName="Steven Fontaine" id="{E896632A-1787-4F4C-AC2A-85B3D2E86DD3}" userId="S::steven.fontaine@snapav.com::a42d9be7-2449-412d-8976-a2731d84cca9" providerId="AD"/>
  <person displayName="Logan Rosenstein" id="{C0BD37E8-5216-4EA4-9548-52E42F94CE91}" userId="S::Logan.Rosenstein@SnapOne.com::ca8ecb51-9ca9-4895-a44e-9e8233a2f4b1" providerId="AD"/>
  <person displayName="Logan Rosenstein" id="{9780AED0-F996-457F-A47A-2B1A4A7AD81B}" userId="S::logan.rosenstein@snapone.com::ca8ecb51-9ca9-4895-a44e-9e8233a2f4b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17" dT="2022-06-30T17:20:23.33" personId="{9780AED0-F996-457F-A47A-2B1A4A7AD81B}" id="{BD632AE1-5B34-4B19-BBD9-161B128C050D}">
    <text>@Steven Fontaine lets update the formula to Max = (N*W)+(N*(S-1)) and not (N*W) to account for the gaps.</text>
    <mentions>
      <mention mentionpersonId="{1CC52E8A-F644-4876-A652-D8C0F44EE441}" mentionId="{C183A1FF-C7DF-4444-A84C-31CD5E8E5D3A}" startIndex="0" length="16"/>
    </mentions>
  </threadedComment>
  <threadedComment ref="E17" dT="2022-06-30T17:26:58.86" personId="{E896632A-1787-4F4C-AC2A-85B3D2E86DD3}" id="{850B0D8D-7FCD-4D74-BF7A-533A201924DA}" parentId="{BD632AE1-5B34-4B19-BBD9-161B128C050D}">
    <text>@Logan Rosenstein  is the formula field locked for you?  I'll update it, but you should have access/ability to edit as well.  If you don't, I'll figure out how to fix permissions</text>
    <mentions>
      <mention mentionpersonId="{F73D6614-46DA-4684-A9FD-F7B5F447CED9}" mentionId="{5627A306-91F0-418E-860D-8E68F1F42CA8}" startIndex="0" length="17"/>
    </mentions>
  </threadedComment>
  <threadedComment ref="E17" dT="2022-06-30T17:29:24.22" personId="{9780AED0-F996-457F-A47A-2B1A4A7AD81B}" id="{5EC6D294-2980-41D5-AF95-4548FC62B759}" parentId="{BD632AE1-5B34-4B19-BBD9-161B128C050D}">
    <text>All good @Steven Fontaine I didnt want to change it just in case there were a list of other locations it needs to change as well. I'll be braver in my edits haha</text>
    <mentions>
      <mention mentionpersonId="{1CC52E8A-F644-4876-A652-D8C0F44EE441}" mentionId="{0D78AD80-BFF0-4C13-B7BA-231655A503D5}" startIndex="9" length="16"/>
    </mentions>
  </threadedComment>
  <threadedComment ref="Z18" dT="2022-07-05T19:29:30.30" personId="{C0BD37E8-5216-4EA4-9548-52E42F94CE91}" id="{80BBEE1B-F966-4C34-899F-9B9C3CA5C536}">
    <text>@Steven Fontaine @Rob Brunett The above graphic needs to be updated to the new formula for max length. Should be Max = (N*W)+(N*(S-1)). Who has the original to update?</text>
    <mentions>
      <mention mentionpersonId="{69F43BCD-634E-441A-A0B7-F92047E706FE}" mentionId="{0AEA8BA1-27DE-4E1E-9762-025033B4FB34}" startIndex="0" length="16"/>
      <mention mentionpersonId="{7F40A654-494D-43D9-99C2-64553096B3DC}" mentionId="{431BC11B-2475-44A0-B9BB-3FFA26083329}" startIndex="17" length="12"/>
    </mentions>
  </threadedComment>
  <threadedComment ref="Z18" dT="2022-07-05T20:11:22.01" personId="{E896632A-1787-4F4C-AC2A-85B3D2E86DD3}" id="{80598E63-EBC6-418D-8F6B-ADEBBB5922EE}" parentId="{80BBEE1B-F966-4C34-899F-9B9C3CA5C536}">
    <text>@Logan Rosenstein I'm not sure, we may just need to re-type it and put it in a cell here</text>
    <mentions>
      <mention mentionpersonId="{F73D6614-46DA-4684-A9FD-F7B5F447CED9}" mentionId="{DE11FD60-DF29-4F9B-82A6-E1894A91AE61}" startIndex="0" length="17"/>
    </mentions>
  </threadedComment>
  <threadedComment ref="C56" dT="2022-06-30T18:44:11.19" personId="{E896632A-1787-4F4C-AC2A-85B3D2E86DD3}" id="{1AC28A3D-A12B-43FB-B7D9-17CCDCE255C8}">
    <text>@Logan Rosenstein</text>
    <mentions>
      <mention mentionpersonId="{F73D6614-46DA-4684-A9FD-F7B5F447CED9}" mentionId="{AADDE8B4-311C-4620-B6FC-4E06732E035D}" startIndex="0" length="17"/>
    </mentions>
  </threadedComment>
  <threadedComment ref="C56" dT="2022-06-30T19:30:28.49" personId="{9780AED0-F996-457F-A47A-2B1A4A7AD81B}" id="{2B11B4CC-E951-48B0-87E6-FB50A0A2C074}" parentId="{1AC28A3D-A12B-43FB-B7D9-17CCDCE255C8}">
    <text>I like the idea from a liability perspective, just not sure the best formula to use with this, especially given the different mounting substrates. I think that will be a nice addition to add later on once I have more time to dig into the details.</text>
  </threadedComment>
  <threadedComment ref="C56" dT="2022-06-30T19:52:35.35" personId="{E896632A-1787-4F4C-AC2A-85B3D2E86DD3}" id="{560A07AF-703C-4FD4-9160-10462DDBD6DF}" parentId="{1AC28A3D-A12B-43FB-B7D9-17CCDCE255C8}">
    <text xml:space="preserve">I think we can give ourselves an out, some sort of verbiage about 'anchoring per local code requirements'; I believe Rob's intent was what's a safety factor on the product itself, regardless of substrate.  I'll let you discuss that with him though, in case I misunderstood his request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X32"/>
  <sheetViews>
    <sheetView workbookViewId="0"/>
  </sheetViews>
  <sheetFormatPr defaultColWidth="9" defaultRowHeight="15"/>
  <cols>
    <col min="1" max="1" width="9" style="1"/>
    <col min="2" max="2" width="4.140625" style="3" bestFit="1" customWidth="1"/>
    <col min="3" max="3" width="19.85546875" style="6" bestFit="1" customWidth="1"/>
    <col min="4" max="4" width="29.140625" style="3" customWidth="1"/>
    <col min="5" max="5" width="13.28515625" style="3" hidden="1" customWidth="1"/>
    <col min="6" max="6" width="20.7109375" style="3" customWidth="1"/>
    <col min="7" max="7" width="12.140625" style="3" customWidth="1"/>
    <col min="8" max="8" width="7.28515625" style="3" customWidth="1"/>
    <col min="9" max="9" width="9" style="3" customWidth="1"/>
    <col min="10" max="10" width="6" style="3" customWidth="1"/>
    <col min="11" max="11" width="10.140625" style="3" customWidth="1"/>
    <col min="12" max="12" width="9" style="3"/>
    <col min="13" max="13" width="10" style="3" customWidth="1"/>
    <col min="14" max="14" width="9.28515625" style="3" customWidth="1"/>
    <col min="15" max="15" width="12.28515625" style="3" customWidth="1"/>
    <col min="16" max="16" width="7.7109375" style="3" customWidth="1"/>
    <col min="17" max="16384" width="9" style="1"/>
  </cols>
  <sheetData>
    <row r="1" spans="2:24" ht="26.45" customHeight="1">
      <c r="I1" s="161" t="s">
        <v>0</v>
      </c>
      <c r="J1" s="161"/>
      <c r="T1" s="155" t="s">
        <v>1</v>
      </c>
      <c r="U1" s="155"/>
    </row>
    <row r="2" spans="2:24" s="5" customFormat="1" ht="69.75" customHeight="1">
      <c r="B2" s="4" t="s">
        <v>2</v>
      </c>
      <c r="C2" s="4" t="s">
        <v>3</v>
      </c>
      <c r="D2" s="4" t="s">
        <v>4</v>
      </c>
      <c r="E2" s="4" t="s">
        <v>5</v>
      </c>
      <c r="F2" s="4"/>
      <c r="G2" s="4" t="s">
        <v>6</v>
      </c>
      <c r="H2" s="4" t="s">
        <v>7</v>
      </c>
      <c r="I2" s="4" t="s">
        <v>8</v>
      </c>
      <c r="J2" s="4" t="s">
        <v>9</v>
      </c>
      <c r="K2" s="4" t="s">
        <v>10</v>
      </c>
      <c r="L2" s="31" t="s">
        <v>11</v>
      </c>
      <c r="M2" s="31" t="s">
        <v>12</v>
      </c>
      <c r="N2" s="31" t="s">
        <v>13</v>
      </c>
      <c r="O2" s="4" t="s">
        <v>14</v>
      </c>
      <c r="P2" s="4" t="s">
        <v>15</v>
      </c>
      <c r="T2" s="4" t="s">
        <v>8</v>
      </c>
      <c r="U2" s="4" t="s">
        <v>9</v>
      </c>
    </row>
    <row r="3" spans="2:24">
      <c r="B3" s="2">
        <v>1</v>
      </c>
      <c r="C3" s="156" t="s">
        <v>16</v>
      </c>
      <c r="D3" s="7" t="s">
        <v>17</v>
      </c>
      <c r="E3" s="2" t="s">
        <v>18</v>
      </c>
      <c r="F3" s="7" t="s">
        <v>19</v>
      </c>
      <c r="G3" s="23">
        <v>7.6</v>
      </c>
      <c r="H3" s="2" t="s">
        <v>20</v>
      </c>
      <c r="I3" s="2"/>
      <c r="J3" s="2"/>
      <c r="K3" s="34">
        <f t="shared" ref="K3:K28" si="0">SUM(I3:J3)</f>
        <v>0</v>
      </c>
      <c r="L3" s="32">
        <v>0</v>
      </c>
      <c r="M3" s="32">
        <v>0</v>
      </c>
      <c r="N3" s="33">
        <f>SUM(L3:M3)</f>
        <v>0</v>
      </c>
      <c r="O3" s="11">
        <f>N3*G3</f>
        <v>0</v>
      </c>
      <c r="P3" s="2">
        <f>N3-K3</f>
        <v>0</v>
      </c>
      <c r="T3" s="2"/>
      <c r="U3" s="2"/>
    </row>
    <row r="4" spans="2:24">
      <c r="B4" s="2">
        <v>2</v>
      </c>
      <c r="C4" s="156"/>
      <c r="D4" s="7" t="s">
        <v>21</v>
      </c>
      <c r="E4" s="2" t="s">
        <v>18</v>
      </c>
      <c r="F4" s="7" t="s">
        <v>22</v>
      </c>
      <c r="G4" s="23">
        <v>9.3000000000000007</v>
      </c>
      <c r="H4" s="2" t="s">
        <v>20</v>
      </c>
      <c r="I4" s="2"/>
      <c r="J4" s="2"/>
      <c r="K4" s="34">
        <f t="shared" si="0"/>
        <v>0</v>
      </c>
      <c r="L4" s="32">
        <v>0</v>
      </c>
      <c r="M4" s="32">
        <v>0</v>
      </c>
      <c r="N4" s="33">
        <f t="shared" ref="N4:N28" si="1">SUM(L4:M4)</f>
        <v>0</v>
      </c>
      <c r="O4" s="11">
        <f t="shared" ref="O4:O28" si="2">N4*G4</f>
        <v>0</v>
      </c>
      <c r="P4" s="2">
        <f t="shared" ref="P4:P28" si="3">N4-K4</f>
        <v>0</v>
      </c>
      <c r="T4" s="2"/>
      <c r="U4" s="2"/>
    </row>
    <row r="5" spans="2:24">
      <c r="B5" s="2">
        <v>3</v>
      </c>
      <c r="C5" s="156"/>
      <c r="D5" s="7" t="s">
        <v>23</v>
      </c>
      <c r="E5" s="2" t="s">
        <v>18</v>
      </c>
      <c r="F5" s="7" t="s">
        <v>24</v>
      </c>
      <c r="G5" s="23">
        <v>11.1</v>
      </c>
      <c r="H5" s="2" t="s">
        <v>20</v>
      </c>
      <c r="I5" s="2"/>
      <c r="J5" s="2"/>
      <c r="K5" s="34">
        <f t="shared" si="0"/>
        <v>0</v>
      </c>
      <c r="L5" s="32">
        <v>0</v>
      </c>
      <c r="M5" s="32">
        <v>0</v>
      </c>
      <c r="N5" s="33">
        <f t="shared" si="1"/>
        <v>0</v>
      </c>
      <c r="O5" s="11">
        <f t="shared" si="2"/>
        <v>0</v>
      </c>
      <c r="P5" s="2">
        <f t="shared" si="3"/>
        <v>0</v>
      </c>
      <c r="T5" s="2"/>
      <c r="U5" s="2"/>
    </row>
    <row r="6" spans="2:24">
      <c r="B6" s="2">
        <v>4</v>
      </c>
      <c r="C6" s="156"/>
      <c r="D6" s="7" t="s">
        <v>25</v>
      </c>
      <c r="E6" s="2" t="s">
        <v>18</v>
      </c>
      <c r="F6" s="7" t="s">
        <v>26</v>
      </c>
      <c r="G6" s="23">
        <v>13.7</v>
      </c>
      <c r="H6" s="2" t="s">
        <v>20</v>
      </c>
      <c r="I6" s="2"/>
      <c r="J6" s="2"/>
      <c r="K6" s="34">
        <f t="shared" si="0"/>
        <v>0</v>
      </c>
      <c r="L6" s="32">
        <v>0</v>
      </c>
      <c r="M6" s="32">
        <v>0</v>
      </c>
      <c r="N6" s="33">
        <f t="shared" si="1"/>
        <v>0</v>
      </c>
      <c r="O6" s="11">
        <f t="shared" si="2"/>
        <v>0</v>
      </c>
      <c r="P6" s="2">
        <f t="shared" si="3"/>
        <v>0</v>
      </c>
      <c r="T6" s="2"/>
      <c r="U6" s="2"/>
    </row>
    <row r="7" spans="2:24">
      <c r="B7" s="2">
        <v>5</v>
      </c>
      <c r="C7" s="156"/>
      <c r="D7" s="7" t="s">
        <v>27</v>
      </c>
      <c r="E7" s="2" t="s">
        <v>18</v>
      </c>
      <c r="F7" s="7" t="s">
        <v>28</v>
      </c>
      <c r="G7" s="23">
        <v>18.8</v>
      </c>
      <c r="H7" s="2" t="s">
        <v>20</v>
      </c>
      <c r="I7" s="2"/>
      <c r="J7" s="2"/>
      <c r="K7" s="34">
        <f t="shared" si="0"/>
        <v>0</v>
      </c>
      <c r="L7" s="32">
        <v>0</v>
      </c>
      <c r="M7" s="32">
        <v>0</v>
      </c>
      <c r="N7" s="33">
        <f t="shared" si="1"/>
        <v>0</v>
      </c>
      <c r="O7" s="11">
        <f t="shared" si="2"/>
        <v>0</v>
      </c>
      <c r="P7" s="2">
        <f t="shared" si="3"/>
        <v>0</v>
      </c>
      <c r="T7" s="2"/>
      <c r="U7" s="2"/>
    </row>
    <row r="8" spans="2:24">
      <c r="B8" s="2">
        <v>6</v>
      </c>
      <c r="C8" s="156"/>
      <c r="D8" s="7" t="s">
        <v>29</v>
      </c>
      <c r="E8" s="2" t="s">
        <v>18</v>
      </c>
      <c r="F8" s="7" t="s">
        <v>30</v>
      </c>
      <c r="G8" s="23">
        <v>23.8</v>
      </c>
      <c r="H8" s="2" t="s">
        <v>20</v>
      </c>
      <c r="I8" s="2">
        <v>3</v>
      </c>
      <c r="J8" s="2">
        <v>6</v>
      </c>
      <c r="K8" s="34">
        <f t="shared" si="0"/>
        <v>9</v>
      </c>
      <c r="L8" s="32">
        <v>1</v>
      </c>
      <c r="M8" s="32">
        <v>2</v>
      </c>
      <c r="N8" s="33">
        <f t="shared" si="1"/>
        <v>3</v>
      </c>
      <c r="O8" s="11">
        <f t="shared" si="2"/>
        <v>71.400000000000006</v>
      </c>
      <c r="P8" s="2">
        <f t="shared" si="3"/>
        <v>-6</v>
      </c>
      <c r="T8" s="2">
        <v>1</v>
      </c>
      <c r="U8" s="2">
        <v>2</v>
      </c>
      <c r="W8" s="1">
        <f>SUM(T8:U8)</f>
        <v>3</v>
      </c>
      <c r="X8" s="1" t="str">
        <f>IF(W8=N8,"Yes","No")</f>
        <v>Yes</v>
      </c>
    </row>
    <row r="9" spans="2:24">
      <c r="B9" s="2">
        <v>7</v>
      </c>
      <c r="C9" s="156"/>
      <c r="D9" s="7" t="s">
        <v>31</v>
      </c>
      <c r="E9" s="2" t="s">
        <v>18</v>
      </c>
      <c r="F9" s="7" t="s">
        <v>32</v>
      </c>
      <c r="G9" s="23">
        <v>21.5</v>
      </c>
      <c r="H9" s="2" t="s">
        <v>20</v>
      </c>
      <c r="I9" s="2"/>
      <c r="J9" s="2"/>
      <c r="K9" s="34">
        <f t="shared" si="0"/>
        <v>0</v>
      </c>
      <c r="L9" s="32">
        <v>1</v>
      </c>
      <c r="M9" s="32">
        <v>0</v>
      </c>
      <c r="N9" s="33">
        <f t="shared" si="1"/>
        <v>1</v>
      </c>
      <c r="O9" s="11">
        <f t="shared" si="2"/>
        <v>21.5</v>
      </c>
      <c r="P9" s="2">
        <f t="shared" si="3"/>
        <v>1</v>
      </c>
      <c r="T9" s="2">
        <v>1</v>
      </c>
      <c r="U9" s="2"/>
      <c r="W9" s="1">
        <f t="shared" ref="W9:W28" si="4">SUM(T9:U9)</f>
        <v>1</v>
      </c>
      <c r="X9" s="1" t="str">
        <f t="shared" ref="X9:X28" si="5">IF(W9=N9,"Yes","No")</f>
        <v>Yes</v>
      </c>
    </row>
    <row r="10" spans="2:24" ht="15.75" customHeight="1">
      <c r="B10" s="2">
        <v>8</v>
      </c>
      <c r="C10" s="156" t="s">
        <v>33</v>
      </c>
      <c r="D10" s="7" t="s">
        <v>34</v>
      </c>
      <c r="E10" s="2" t="s">
        <v>18</v>
      </c>
      <c r="F10" s="7" t="s">
        <v>35</v>
      </c>
      <c r="G10" s="23">
        <v>11.2</v>
      </c>
      <c r="H10" s="2" t="s">
        <v>20</v>
      </c>
      <c r="I10" s="2"/>
      <c r="J10" s="2"/>
      <c r="K10" s="34">
        <f t="shared" si="0"/>
        <v>0</v>
      </c>
      <c r="L10" s="32">
        <v>1</v>
      </c>
      <c r="M10" s="32">
        <v>0</v>
      </c>
      <c r="N10" s="33">
        <f t="shared" si="1"/>
        <v>1</v>
      </c>
      <c r="O10" s="11">
        <f t="shared" si="2"/>
        <v>11.2</v>
      </c>
      <c r="P10" s="2">
        <f t="shared" si="3"/>
        <v>1</v>
      </c>
      <c r="T10" s="2"/>
      <c r="U10" s="2">
        <v>1</v>
      </c>
      <c r="W10" s="1">
        <f t="shared" si="4"/>
        <v>1</v>
      </c>
      <c r="X10" s="1" t="str">
        <f t="shared" si="5"/>
        <v>Yes</v>
      </c>
    </row>
    <row r="11" spans="2:24">
      <c r="B11" s="2">
        <v>9</v>
      </c>
      <c r="C11" s="156"/>
      <c r="D11" s="9" t="s">
        <v>36</v>
      </c>
      <c r="E11" s="2" t="s">
        <v>18</v>
      </c>
      <c r="F11" s="7" t="s">
        <v>37</v>
      </c>
      <c r="G11" s="23">
        <v>17.82</v>
      </c>
      <c r="H11" s="2" t="s">
        <v>20</v>
      </c>
      <c r="I11" s="2">
        <v>1</v>
      </c>
      <c r="J11" s="2">
        <v>6</v>
      </c>
      <c r="K11" s="34">
        <f t="shared" si="0"/>
        <v>7</v>
      </c>
      <c r="L11" s="32">
        <v>1</v>
      </c>
      <c r="M11" s="32">
        <v>5</v>
      </c>
      <c r="N11" s="33">
        <f t="shared" si="1"/>
        <v>6</v>
      </c>
      <c r="O11" s="11">
        <f t="shared" si="2"/>
        <v>106.92</v>
      </c>
      <c r="P11" s="2">
        <f t="shared" si="3"/>
        <v>-1</v>
      </c>
      <c r="T11" s="2">
        <v>1</v>
      </c>
      <c r="U11" s="2">
        <v>5</v>
      </c>
      <c r="W11" s="1">
        <f t="shared" si="4"/>
        <v>6</v>
      </c>
      <c r="X11" s="1" t="str">
        <f t="shared" si="5"/>
        <v>Yes</v>
      </c>
    </row>
    <row r="12" spans="2:24">
      <c r="B12" s="2">
        <v>10</v>
      </c>
      <c r="C12" s="156"/>
      <c r="D12" s="7" t="s">
        <v>38</v>
      </c>
      <c r="E12" s="2" t="s">
        <v>18</v>
      </c>
      <c r="F12" s="7" t="s">
        <v>39</v>
      </c>
      <c r="G12" s="23">
        <v>4.2</v>
      </c>
      <c r="H12" s="2" t="s">
        <v>20</v>
      </c>
      <c r="I12" s="2"/>
      <c r="J12" s="2"/>
      <c r="K12" s="34">
        <f t="shared" si="0"/>
        <v>0</v>
      </c>
      <c r="L12" s="32">
        <v>0</v>
      </c>
      <c r="M12" s="32">
        <v>0</v>
      </c>
      <c r="N12" s="33">
        <f t="shared" si="1"/>
        <v>0</v>
      </c>
      <c r="O12" s="11">
        <f t="shared" si="2"/>
        <v>0</v>
      </c>
      <c r="P12" s="2">
        <f t="shared" si="3"/>
        <v>0</v>
      </c>
      <c r="T12" s="2"/>
      <c r="U12" s="2"/>
      <c r="W12" s="1">
        <f t="shared" si="4"/>
        <v>0</v>
      </c>
      <c r="X12" s="1" t="str">
        <f t="shared" si="5"/>
        <v>Yes</v>
      </c>
    </row>
    <row r="13" spans="2:24" ht="15.75" customHeight="1">
      <c r="B13" s="2">
        <v>11</v>
      </c>
      <c r="C13" s="156"/>
      <c r="D13" s="7" t="s">
        <v>40</v>
      </c>
      <c r="E13" s="2" t="s">
        <v>18</v>
      </c>
      <c r="F13" s="7" t="s">
        <v>41</v>
      </c>
      <c r="G13" s="23">
        <v>5.8</v>
      </c>
      <c r="H13" s="2" t="s">
        <v>20</v>
      </c>
      <c r="I13" s="2">
        <v>1</v>
      </c>
      <c r="J13" s="2"/>
      <c r="K13" s="34">
        <f t="shared" si="0"/>
        <v>1</v>
      </c>
      <c r="L13" s="32">
        <v>1</v>
      </c>
      <c r="M13" s="32">
        <v>0</v>
      </c>
      <c r="N13" s="33">
        <f t="shared" si="1"/>
        <v>1</v>
      </c>
      <c r="O13" s="11">
        <f t="shared" si="2"/>
        <v>5.8</v>
      </c>
      <c r="P13" s="2">
        <f t="shared" si="3"/>
        <v>0</v>
      </c>
      <c r="T13" s="2">
        <v>1</v>
      </c>
      <c r="U13" s="2"/>
      <c r="W13" s="1">
        <f t="shared" si="4"/>
        <v>1</v>
      </c>
      <c r="X13" s="1" t="str">
        <f t="shared" si="5"/>
        <v>Yes</v>
      </c>
    </row>
    <row r="14" spans="2:24">
      <c r="B14" s="2">
        <v>12</v>
      </c>
      <c r="C14" s="156"/>
      <c r="D14" s="9" t="s">
        <v>42</v>
      </c>
      <c r="E14" s="2" t="s">
        <v>18</v>
      </c>
      <c r="F14" s="7" t="s">
        <v>43</v>
      </c>
      <c r="G14" s="23">
        <v>13.6</v>
      </c>
      <c r="H14" s="2" t="s">
        <v>20</v>
      </c>
      <c r="I14" s="2"/>
      <c r="J14" s="16">
        <v>2</v>
      </c>
      <c r="K14" s="34">
        <f t="shared" si="0"/>
        <v>2</v>
      </c>
      <c r="L14" s="32">
        <v>1</v>
      </c>
      <c r="M14" s="32">
        <v>2</v>
      </c>
      <c r="N14" s="33">
        <f t="shared" si="1"/>
        <v>3</v>
      </c>
      <c r="O14" s="11">
        <f t="shared" si="2"/>
        <v>40.799999999999997</v>
      </c>
      <c r="P14" s="2">
        <f t="shared" si="3"/>
        <v>1</v>
      </c>
      <c r="T14" s="2"/>
      <c r="U14" s="2">
        <v>3</v>
      </c>
      <c r="W14" s="1">
        <f t="shared" si="4"/>
        <v>3</v>
      </c>
      <c r="X14" s="1" t="str">
        <f t="shared" si="5"/>
        <v>Yes</v>
      </c>
    </row>
    <row r="15" spans="2:24">
      <c r="B15" s="2">
        <v>13</v>
      </c>
      <c r="C15" s="156"/>
      <c r="D15" s="9" t="s">
        <v>44</v>
      </c>
      <c r="E15" s="2" t="s">
        <v>18</v>
      </c>
      <c r="F15" s="7" t="s">
        <v>45</v>
      </c>
      <c r="G15" s="23">
        <v>11.19</v>
      </c>
      <c r="H15" s="2" t="s">
        <v>20</v>
      </c>
      <c r="I15" s="2"/>
      <c r="J15" s="16">
        <v>2</v>
      </c>
      <c r="K15" s="34">
        <f t="shared" si="0"/>
        <v>2</v>
      </c>
      <c r="L15" s="32">
        <v>0</v>
      </c>
      <c r="M15" s="32">
        <v>2</v>
      </c>
      <c r="N15" s="33">
        <f t="shared" si="1"/>
        <v>2</v>
      </c>
      <c r="O15" s="11">
        <f t="shared" si="2"/>
        <v>22.38</v>
      </c>
      <c r="P15" s="2">
        <f t="shared" si="3"/>
        <v>0</v>
      </c>
      <c r="T15" s="2"/>
      <c r="U15" s="2">
        <v>2</v>
      </c>
      <c r="W15" s="1">
        <f t="shared" si="4"/>
        <v>2</v>
      </c>
      <c r="X15" s="1" t="str">
        <f t="shared" si="5"/>
        <v>Yes</v>
      </c>
    </row>
    <row r="16" spans="2:24">
      <c r="B16" s="2">
        <v>14</v>
      </c>
      <c r="C16" s="156"/>
      <c r="D16" s="9" t="s">
        <v>46</v>
      </c>
      <c r="E16" s="2" t="s">
        <v>18</v>
      </c>
      <c r="F16" s="7" t="s">
        <v>47</v>
      </c>
      <c r="G16" s="23">
        <v>10.5</v>
      </c>
      <c r="H16" s="2" t="s">
        <v>20</v>
      </c>
      <c r="I16" s="2">
        <v>1</v>
      </c>
      <c r="J16" s="2">
        <v>1</v>
      </c>
      <c r="K16" s="34">
        <f t="shared" si="0"/>
        <v>2</v>
      </c>
      <c r="L16" s="32">
        <v>1</v>
      </c>
      <c r="M16" s="32">
        <v>1</v>
      </c>
      <c r="N16" s="33">
        <f t="shared" si="1"/>
        <v>2</v>
      </c>
      <c r="O16" s="11">
        <f t="shared" si="2"/>
        <v>21</v>
      </c>
      <c r="P16" s="2">
        <f t="shared" si="3"/>
        <v>0</v>
      </c>
      <c r="T16" s="2">
        <v>1</v>
      </c>
      <c r="U16" s="2">
        <v>1</v>
      </c>
      <c r="W16" s="1">
        <f t="shared" si="4"/>
        <v>2</v>
      </c>
      <c r="X16" s="1" t="str">
        <f t="shared" si="5"/>
        <v>Yes</v>
      </c>
    </row>
    <row r="17" spans="2:24">
      <c r="B17" s="2">
        <v>15</v>
      </c>
      <c r="C17" s="156" t="s">
        <v>48</v>
      </c>
      <c r="D17" s="7" t="s">
        <v>49</v>
      </c>
      <c r="E17" s="2" t="s">
        <v>50</v>
      </c>
      <c r="F17" s="7" t="s">
        <v>51</v>
      </c>
      <c r="G17" s="23">
        <v>67.08</v>
      </c>
      <c r="H17" s="2" t="s">
        <v>20</v>
      </c>
      <c r="I17" s="2"/>
      <c r="J17" s="2">
        <v>6</v>
      </c>
      <c r="K17" s="34">
        <f t="shared" si="0"/>
        <v>6</v>
      </c>
      <c r="L17" s="32">
        <v>1</v>
      </c>
      <c r="M17" s="32">
        <v>2</v>
      </c>
      <c r="N17" s="33">
        <f t="shared" si="1"/>
        <v>3</v>
      </c>
      <c r="O17" s="11">
        <f t="shared" si="2"/>
        <v>201.24</v>
      </c>
      <c r="P17" s="2">
        <f t="shared" si="3"/>
        <v>-3</v>
      </c>
      <c r="T17" s="2"/>
      <c r="U17" s="2">
        <v>3</v>
      </c>
      <c r="W17" s="1">
        <f t="shared" si="4"/>
        <v>3</v>
      </c>
      <c r="X17" s="1" t="str">
        <f t="shared" si="5"/>
        <v>Yes</v>
      </c>
    </row>
    <row r="18" spans="2:24">
      <c r="B18" s="2">
        <v>16</v>
      </c>
      <c r="C18" s="156"/>
      <c r="D18" s="7" t="s">
        <v>52</v>
      </c>
      <c r="E18" s="2" t="s">
        <v>50</v>
      </c>
      <c r="F18" s="7" t="s">
        <v>53</v>
      </c>
      <c r="G18" s="23">
        <v>62.08</v>
      </c>
      <c r="H18" s="2" t="s">
        <v>20</v>
      </c>
      <c r="I18" s="2"/>
      <c r="J18" s="2"/>
      <c r="K18" s="34">
        <f t="shared" si="0"/>
        <v>0</v>
      </c>
      <c r="L18" s="32">
        <v>0</v>
      </c>
      <c r="M18" s="32">
        <v>0</v>
      </c>
      <c r="N18" s="33">
        <f t="shared" si="1"/>
        <v>0</v>
      </c>
      <c r="O18" s="11">
        <f t="shared" si="2"/>
        <v>0</v>
      </c>
      <c r="P18" s="2">
        <f t="shared" si="3"/>
        <v>0</v>
      </c>
      <c r="T18" s="2"/>
      <c r="U18" s="2"/>
      <c r="W18" s="1">
        <f t="shared" si="4"/>
        <v>0</v>
      </c>
      <c r="X18" s="1" t="str">
        <f t="shared" si="5"/>
        <v>Yes</v>
      </c>
    </row>
    <row r="19" spans="2:24">
      <c r="B19" s="2">
        <v>17</v>
      </c>
      <c r="C19" s="157" t="s">
        <v>54</v>
      </c>
      <c r="D19" s="10" t="s">
        <v>55</v>
      </c>
      <c r="E19" s="2" t="s">
        <v>56</v>
      </c>
      <c r="F19" s="18" t="s">
        <v>57</v>
      </c>
      <c r="G19" s="25">
        <v>20.6</v>
      </c>
      <c r="H19" s="2" t="s">
        <v>20</v>
      </c>
      <c r="I19" s="2"/>
      <c r="J19" s="2"/>
      <c r="K19" s="34">
        <f t="shared" si="0"/>
        <v>0</v>
      </c>
      <c r="L19" s="32">
        <v>1</v>
      </c>
      <c r="M19" s="32">
        <v>0</v>
      </c>
      <c r="N19" s="33">
        <f t="shared" si="1"/>
        <v>1</v>
      </c>
      <c r="O19" s="11">
        <f t="shared" si="2"/>
        <v>20.6</v>
      </c>
      <c r="P19" s="2">
        <f t="shared" si="3"/>
        <v>1</v>
      </c>
      <c r="T19" s="2"/>
      <c r="U19" s="2">
        <v>1</v>
      </c>
      <c r="W19" s="1">
        <f t="shared" si="4"/>
        <v>1</v>
      </c>
      <c r="X19" s="1" t="str">
        <f t="shared" si="5"/>
        <v>Yes</v>
      </c>
    </row>
    <row r="20" spans="2:24">
      <c r="B20" s="2">
        <v>18</v>
      </c>
      <c r="C20" s="158"/>
      <c r="D20" s="10" t="s">
        <v>58</v>
      </c>
      <c r="E20" s="2" t="s">
        <v>56</v>
      </c>
      <c r="F20" s="18" t="s">
        <v>59</v>
      </c>
      <c r="G20" s="22">
        <v>26</v>
      </c>
      <c r="H20" s="2" t="s">
        <v>20</v>
      </c>
      <c r="I20" s="2"/>
      <c r="J20" s="2"/>
      <c r="K20" s="34">
        <f t="shared" si="0"/>
        <v>0</v>
      </c>
      <c r="L20" s="32">
        <v>0</v>
      </c>
      <c r="M20" s="32">
        <v>1</v>
      </c>
      <c r="N20" s="33">
        <f t="shared" si="1"/>
        <v>1</v>
      </c>
      <c r="O20" s="11">
        <f t="shared" si="2"/>
        <v>26</v>
      </c>
      <c r="P20" s="2">
        <f t="shared" si="3"/>
        <v>1</v>
      </c>
      <c r="T20" s="2"/>
      <c r="U20" s="2">
        <v>1</v>
      </c>
      <c r="W20" s="1">
        <f t="shared" si="4"/>
        <v>1</v>
      </c>
      <c r="X20" s="1" t="str">
        <f t="shared" si="5"/>
        <v>Yes</v>
      </c>
    </row>
    <row r="21" spans="2:24">
      <c r="B21" s="2">
        <v>19</v>
      </c>
      <c r="C21" s="158"/>
      <c r="D21" s="10" t="s">
        <v>60</v>
      </c>
      <c r="E21" s="2" t="s">
        <v>56</v>
      </c>
      <c r="F21" s="18" t="s">
        <v>61</v>
      </c>
      <c r="G21" s="21">
        <v>27.3</v>
      </c>
      <c r="H21" s="2" t="s">
        <v>20</v>
      </c>
      <c r="I21" s="2"/>
      <c r="J21" s="2"/>
      <c r="K21" s="34">
        <f t="shared" si="0"/>
        <v>0</v>
      </c>
      <c r="L21" s="32">
        <v>0</v>
      </c>
      <c r="M21" s="32">
        <v>0</v>
      </c>
      <c r="N21" s="33">
        <f t="shared" si="1"/>
        <v>0</v>
      </c>
      <c r="O21" s="11">
        <f t="shared" si="2"/>
        <v>0</v>
      </c>
      <c r="P21" s="2">
        <f t="shared" si="3"/>
        <v>0</v>
      </c>
      <c r="T21" s="2"/>
      <c r="U21" s="2"/>
      <c r="W21" s="1">
        <f t="shared" si="4"/>
        <v>0</v>
      </c>
      <c r="X21" s="1" t="str">
        <f t="shared" si="5"/>
        <v>Yes</v>
      </c>
    </row>
    <row r="22" spans="2:24">
      <c r="B22" s="2">
        <v>20</v>
      </c>
      <c r="C22" s="159"/>
      <c r="D22" s="10" t="s">
        <v>62</v>
      </c>
      <c r="E22" s="2" t="s">
        <v>56</v>
      </c>
      <c r="F22" s="18" t="s">
        <v>63</v>
      </c>
      <c r="G22" s="21">
        <v>25</v>
      </c>
      <c r="H22" s="2" t="s">
        <v>20</v>
      </c>
      <c r="I22" s="2"/>
      <c r="J22" s="2">
        <v>12</v>
      </c>
      <c r="K22" s="34">
        <f t="shared" si="0"/>
        <v>12</v>
      </c>
      <c r="L22" s="32">
        <v>1</v>
      </c>
      <c r="M22" s="32">
        <v>1</v>
      </c>
      <c r="N22" s="33">
        <f t="shared" si="1"/>
        <v>2</v>
      </c>
      <c r="O22" s="11">
        <f t="shared" si="2"/>
        <v>50</v>
      </c>
      <c r="P22" s="2">
        <f t="shared" si="3"/>
        <v>-10</v>
      </c>
      <c r="T22" s="2"/>
      <c r="U22" s="2">
        <v>2</v>
      </c>
      <c r="W22" s="1">
        <f t="shared" si="4"/>
        <v>2</v>
      </c>
      <c r="X22" s="1" t="str">
        <f t="shared" si="5"/>
        <v>Yes</v>
      </c>
    </row>
    <row r="23" spans="2:24">
      <c r="B23" s="2"/>
      <c r="C23" s="158"/>
      <c r="D23" s="10" t="s">
        <v>64</v>
      </c>
      <c r="E23" s="2"/>
      <c r="F23" s="18" t="s">
        <v>57</v>
      </c>
      <c r="G23" s="19">
        <v>20.6</v>
      </c>
      <c r="H23" s="2"/>
      <c r="I23" s="2"/>
      <c r="J23" s="2"/>
      <c r="K23" s="34">
        <f t="shared" si="0"/>
        <v>0</v>
      </c>
      <c r="L23" s="32">
        <v>0</v>
      </c>
      <c r="M23" s="32">
        <v>0</v>
      </c>
      <c r="N23" s="33">
        <f t="shared" si="1"/>
        <v>0</v>
      </c>
      <c r="O23" s="11">
        <f t="shared" si="2"/>
        <v>0</v>
      </c>
      <c r="P23" s="2">
        <f t="shared" si="3"/>
        <v>0</v>
      </c>
      <c r="T23" s="2"/>
      <c r="U23" s="2"/>
      <c r="W23" s="1">
        <f t="shared" si="4"/>
        <v>0</v>
      </c>
      <c r="X23" s="1" t="str">
        <f t="shared" si="5"/>
        <v>Yes</v>
      </c>
    </row>
    <row r="24" spans="2:24">
      <c r="B24" s="2"/>
      <c r="C24" s="160"/>
      <c r="D24" s="10" t="s">
        <v>65</v>
      </c>
      <c r="E24" s="2"/>
      <c r="F24" s="18" t="s">
        <v>59</v>
      </c>
      <c r="G24" s="20">
        <v>26</v>
      </c>
      <c r="H24" s="2"/>
      <c r="I24" s="2"/>
      <c r="J24" s="2">
        <v>2</v>
      </c>
      <c r="K24" s="34">
        <f t="shared" si="0"/>
        <v>2</v>
      </c>
      <c r="L24" s="32">
        <v>0</v>
      </c>
      <c r="M24" s="32">
        <v>0</v>
      </c>
      <c r="N24" s="33">
        <f t="shared" si="1"/>
        <v>0</v>
      </c>
      <c r="O24" s="11">
        <f t="shared" si="2"/>
        <v>0</v>
      </c>
      <c r="P24" s="2">
        <f t="shared" si="3"/>
        <v>-2</v>
      </c>
      <c r="T24" s="2"/>
      <c r="U24" s="2">
        <v>0</v>
      </c>
      <c r="W24" s="1">
        <f t="shared" si="4"/>
        <v>0</v>
      </c>
      <c r="X24" s="1" t="str">
        <f t="shared" si="5"/>
        <v>Yes</v>
      </c>
    </row>
    <row r="25" spans="2:24">
      <c r="B25" s="2">
        <v>21</v>
      </c>
      <c r="C25" s="156" t="s">
        <v>66</v>
      </c>
      <c r="D25" s="7" t="s">
        <v>67</v>
      </c>
      <c r="E25" s="2" t="s">
        <v>68</v>
      </c>
      <c r="F25" s="17" t="s">
        <v>69</v>
      </c>
      <c r="G25" s="24">
        <v>18.8</v>
      </c>
      <c r="H25" s="2" t="s">
        <v>70</v>
      </c>
      <c r="I25" s="2"/>
      <c r="J25" s="2"/>
      <c r="K25" s="34">
        <f t="shared" si="0"/>
        <v>0</v>
      </c>
      <c r="L25" s="32">
        <v>1</v>
      </c>
      <c r="M25" s="32">
        <v>0</v>
      </c>
      <c r="N25" s="33">
        <f t="shared" si="1"/>
        <v>1</v>
      </c>
      <c r="O25" s="11">
        <f t="shared" si="2"/>
        <v>18.8</v>
      </c>
      <c r="P25" s="2">
        <f t="shared" si="3"/>
        <v>1</v>
      </c>
      <c r="T25" s="2"/>
      <c r="U25" s="2">
        <v>1</v>
      </c>
      <c r="W25" s="1">
        <f t="shared" si="4"/>
        <v>1</v>
      </c>
      <c r="X25" s="1" t="str">
        <f t="shared" si="5"/>
        <v>Yes</v>
      </c>
    </row>
    <row r="26" spans="2:24">
      <c r="B26" s="2">
        <v>22</v>
      </c>
      <c r="C26" s="156"/>
      <c r="D26" s="7" t="s">
        <v>71</v>
      </c>
      <c r="E26" s="2" t="s">
        <v>68</v>
      </c>
      <c r="F26" s="7" t="s">
        <v>72</v>
      </c>
      <c r="G26" s="24">
        <v>28.1</v>
      </c>
      <c r="H26" s="2" t="s">
        <v>70</v>
      </c>
      <c r="I26" s="2">
        <v>2</v>
      </c>
      <c r="J26" s="2">
        <v>12</v>
      </c>
      <c r="K26" s="34">
        <f t="shared" si="0"/>
        <v>14</v>
      </c>
      <c r="L26" s="32">
        <v>2</v>
      </c>
      <c r="M26" s="32">
        <v>2</v>
      </c>
      <c r="N26" s="33">
        <f t="shared" si="1"/>
        <v>4</v>
      </c>
      <c r="O26" s="11">
        <f t="shared" si="2"/>
        <v>112.4</v>
      </c>
      <c r="P26" s="2">
        <f t="shared" si="3"/>
        <v>-10</v>
      </c>
      <c r="T26" s="2">
        <v>2</v>
      </c>
      <c r="U26" s="2">
        <v>2</v>
      </c>
      <c r="W26" s="1">
        <f t="shared" si="4"/>
        <v>4</v>
      </c>
      <c r="X26" s="1" t="str">
        <f t="shared" si="5"/>
        <v>Yes</v>
      </c>
    </row>
    <row r="27" spans="2:24">
      <c r="B27" s="2">
        <v>23</v>
      </c>
      <c r="C27" s="156"/>
      <c r="D27" s="7" t="s">
        <v>73</v>
      </c>
      <c r="E27" s="2" t="s">
        <v>68</v>
      </c>
      <c r="F27" s="7" t="s">
        <v>74</v>
      </c>
      <c r="G27" s="24">
        <v>52</v>
      </c>
      <c r="H27" s="2" t="s">
        <v>70</v>
      </c>
      <c r="I27" s="2"/>
      <c r="J27" s="2"/>
      <c r="K27" s="34">
        <f t="shared" si="0"/>
        <v>0</v>
      </c>
      <c r="L27" s="32">
        <v>0</v>
      </c>
      <c r="M27" s="32">
        <v>0</v>
      </c>
      <c r="N27" s="33">
        <f t="shared" si="1"/>
        <v>0</v>
      </c>
      <c r="O27" s="11">
        <f t="shared" si="2"/>
        <v>0</v>
      </c>
      <c r="P27" s="2">
        <f t="shared" si="3"/>
        <v>0</v>
      </c>
      <c r="T27" s="2"/>
      <c r="U27" s="2"/>
      <c r="W27" s="1">
        <f t="shared" si="4"/>
        <v>0</v>
      </c>
      <c r="X27" s="1" t="str">
        <f t="shared" si="5"/>
        <v>Yes</v>
      </c>
    </row>
    <row r="28" spans="2:24" ht="18" customHeight="1">
      <c r="B28" s="2">
        <v>26</v>
      </c>
      <c r="C28" s="10" t="s">
        <v>75</v>
      </c>
      <c r="D28" s="7" t="s">
        <v>76</v>
      </c>
      <c r="E28" s="2"/>
      <c r="F28" s="7" t="s">
        <v>77</v>
      </c>
      <c r="G28" s="24">
        <v>13.5</v>
      </c>
      <c r="H28" s="2" t="s">
        <v>20</v>
      </c>
      <c r="I28" s="2"/>
      <c r="J28" s="2">
        <v>2</v>
      </c>
      <c r="K28" s="34">
        <f t="shared" si="0"/>
        <v>2</v>
      </c>
      <c r="L28" s="32">
        <v>1</v>
      </c>
      <c r="M28" s="32">
        <v>2</v>
      </c>
      <c r="N28" s="33">
        <f t="shared" si="1"/>
        <v>3</v>
      </c>
      <c r="O28" s="11">
        <f t="shared" si="2"/>
        <v>40.5</v>
      </c>
      <c r="P28" s="2">
        <f t="shared" si="3"/>
        <v>1</v>
      </c>
      <c r="T28" s="2"/>
      <c r="U28" s="2">
        <v>3</v>
      </c>
      <c r="W28" s="1">
        <f t="shared" si="4"/>
        <v>3</v>
      </c>
      <c r="X28" s="1" t="str">
        <f t="shared" si="5"/>
        <v>Yes</v>
      </c>
    </row>
    <row r="29" spans="2:24">
      <c r="G29" s="8"/>
      <c r="K29" s="12" t="s">
        <v>78</v>
      </c>
      <c r="L29" s="12"/>
      <c r="M29" s="12"/>
      <c r="N29" s="12"/>
      <c r="O29" s="13">
        <f>SUM(O3:O28)</f>
        <v>770.54</v>
      </c>
    </row>
    <row r="31" spans="2:24" ht="9" customHeight="1"/>
    <row r="32" spans="2:24" ht="38.25">
      <c r="L32" s="6" t="s">
        <v>79</v>
      </c>
      <c r="M32" s="6" t="s">
        <v>80</v>
      </c>
    </row>
  </sheetData>
  <mergeCells count="7">
    <mergeCell ref="T1:U1"/>
    <mergeCell ref="C25:C27"/>
    <mergeCell ref="C3:C9"/>
    <mergeCell ref="C17:C18"/>
    <mergeCell ref="C10:C16"/>
    <mergeCell ref="C19:C24"/>
    <mergeCell ref="I1:J1"/>
  </mergeCells>
  <phoneticPr fontId="5" type="noConversion"/>
  <conditionalFormatting sqref="D1:D22 D25:D1048576">
    <cfRule type="duplicateValues" dxfId="8" priority="3"/>
  </conditionalFormatting>
  <conditionalFormatting sqref="D23:D24">
    <cfRule type="duplicateValues" dxfId="7" priority="2"/>
  </conditionalFormatting>
  <conditionalFormatting sqref="F3:F28">
    <cfRule type="duplicateValues" dxfId="6" priority="1"/>
  </conditionalFormatting>
  <pageMargins left="0.15" right="0.22"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30"/>
  <sheetViews>
    <sheetView workbookViewId="0"/>
  </sheetViews>
  <sheetFormatPr defaultColWidth="9" defaultRowHeight="15"/>
  <cols>
    <col min="1" max="1" width="4.140625" style="3" bestFit="1" customWidth="1"/>
    <col min="2" max="2" width="19.85546875" style="6" bestFit="1" customWidth="1"/>
    <col min="3" max="3" width="29.140625" style="3" customWidth="1"/>
    <col min="4" max="4" width="13.28515625" style="3" hidden="1" customWidth="1"/>
    <col min="5" max="5" width="20.7109375" style="3" customWidth="1"/>
    <col min="6" max="6" width="7.28515625" style="3" customWidth="1"/>
    <col min="7" max="7" width="9" style="3"/>
    <col min="8" max="8" width="79.28515625" style="3" customWidth="1"/>
    <col min="9" max="16384" width="9" style="1"/>
  </cols>
  <sheetData>
    <row r="1" spans="1:8" ht="26.45" customHeight="1"/>
    <row r="2" spans="1:8" s="5" customFormat="1" ht="69.75" customHeight="1">
      <c r="A2" s="4" t="s">
        <v>2</v>
      </c>
      <c r="B2" s="4" t="s">
        <v>3</v>
      </c>
      <c r="C2" s="4" t="s">
        <v>4</v>
      </c>
      <c r="D2" s="4" t="s">
        <v>5</v>
      </c>
      <c r="E2" s="4"/>
      <c r="F2" s="4" t="s">
        <v>7</v>
      </c>
      <c r="G2" s="4" t="s">
        <v>81</v>
      </c>
      <c r="H2" s="4" t="s">
        <v>82</v>
      </c>
    </row>
    <row r="3" spans="1:8">
      <c r="A3" s="2">
        <v>1</v>
      </c>
      <c r="B3" s="156" t="s">
        <v>16</v>
      </c>
      <c r="C3" s="7" t="s">
        <v>17</v>
      </c>
      <c r="D3" s="2" t="s">
        <v>18</v>
      </c>
      <c r="E3" s="7" t="s">
        <v>19</v>
      </c>
      <c r="F3" s="2" t="s">
        <v>20</v>
      </c>
      <c r="G3" s="2">
        <v>0</v>
      </c>
      <c r="H3" s="162" t="s">
        <v>83</v>
      </c>
    </row>
    <row r="4" spans="1:8">
      <c r="A4" s="2">
        <v>2</v>
      </c>
      <c r="B4" s="156"/>
      <c r="C4" s="7" t="s">
        <v>21</v>
      </c>
      <c r="D4" s="2" t="s">
        <v>18</v>
      </c>
      <c r="E4" s="7" t="s">
        <v>22</v>
      </c>
      <c r="F4" s="2" t="s">
        <v>20</v>
      </c>
      <c r="G4" s="2">
        <v>0</v>
      </c>
      <c r="H4" s="163"/>
    </row>
    <row r="5" spans="1:8">
      <c r="A5" s="2">
        <v>3</v>
      </c>
      <c r="B5" s="156"/>
      <c r="C5" s="7" t="s">
        <v>23</v>
      </c>
      <c r="D5" s="2" t="s">
        <v>18</v>
      </c>
      <c r="E5" s="7" t="s">
        <v>24</v>
      </c>
      <c r="F5" s="2" t="s">
        <v>20</v>
      </c>
      <c r="G5" s="2">
        <v>0</v>
      </c>
      <c r="H5" s="163"/>
    </row>
    <row r="6" spans="1:8">
      <c r="A6" s="2">
        <v>4</v>
      </c>
      <c r="B6" s="156"/>
      <c r="C6" s="7" t="s">
        <v>25</v>
      </c>
      <c r="D6" s="2" t="s">
        <v>18</v>
      </c>
      <c r="E6" s="7" t="s">
        <v>26</v>
      </c>
      <c r="F6" s="2" t="s">
        <v>20</v>
      </c>
      <c r="G6" s="2">
        <v>0</v>
      </c>
      <c r="H6" s="163"/>
    </row>
    <row r="7" spans="1:8">
      <c r="A7" s="2">
        <v>5</v>
      </c>
      <c r="B7" s="156"/>
      <c r="C7" s="7" t="s">
        <v>27</v>
      </c>
      <c r="D7" s="2" t="s">
        <v>18</v>
      </c>
      <c r="E7" s="7" t="s">
        <v>28</v>
      </c>
      <c r="F7" s="2" t="s">
        <v>20</v>
      </c>
      <c r="G7" s="2">
        <v>0</v>
      </c>
      <c r="H7" s="163"/>
    </row>
    <row r="8" spans="1:8">
      <c r="A8" s="2">
        <v>6</v>
      </c>
      <c r="B8" s="156"/>
      <c r="C8" s="7" t="s">
        <v>29</v>
      </c>
      <c r="D8" s="2" t="s">
        <v>18</v>
      </c>
      <c r="E8" s="7" t="s">
        <v>30</v>
      </c>
      <c r="F8" s="2" t="s">
        <v>20</v>
      </c>
      <c r="G8" s="2">
        <v>1</v>
      </c>
      <c r="H8" s="163"/>
    </row>
    <row r="9" spans="1:8">
      <c r="A9" s="2">
        <v>7</v>
      </c>
      <c r="B9" s="156"/>
      <c r="C9" s="7" t="s">
        <v>31</v>
      </c>
      <c r="D9" s="2" t="s">
        <v>18</v>
      </c>
      <c r="E9" s="7" t="s">
        <v>32</v>
      </c>
      <c r="F9" s="2" t="s">
        <v>20</v>
      </c>
      <c r="G9" s="2">
        <v>1</v>
      </c>
      <c r="H9" s="164"/>
    </row>
    <row r="10" spans="1:8" ht="15.75" customHeight="1">
      <c r="A10" s="2">
        <v>8</v>
      </c>
      <c r="B10" s="156" t="s">
        <v>33</v>
      </c>
      <c r="C10" s="7" t="s">
        <v>34</v>
      </c>
      <c r="D10" s="2" t="s">
        <v>18</v>
      </c>
      <c r="E10" s="7" t="s">
        <v>35</v>
      </c>
      <c r="F10" s="2" t="s">
        <v>20</v>
      </c>
      <c r="G10" s="2">
        <v>1</v>
      </c>
      <c r="H10" s="14"/>
    </row>
    <row r="11" spans="1:8">
      <c r="A11" s="2">
        <v>9</v>
      </c>
      <c r="B11" s="156"/>
      <c r="C11" s="9" t="s">
        <v>36</v>
      </c>
      <c r="D11" s="2" t="s">
        <v>18</v>
      </c>
      <c r="E11" s="7" t="s">
        <v>37</v>
      </c>
      <c r="F11" s="2" t="s">
        <v>20</v>
      </c>
      <c r="G11" s="2">
        <v>1</v>
      </c>
      <c r="H11" s="2"/>
    </row>
    <row r="12" spans="1:8">
      <c r="A12" s="2">
        <v>10</v>
      </c>
      <c r="B12" s="156"/>
      <c r="C12" s="7" t="s">
        <v>38</v>
      </c>
      <c r="D12" s="2" t="s">
        <v>18</v>
      </c>
      <c r="E12" s="7" t="s">
        <v>39</v>
      </c>
      <c r="F12" s="2" t="s">
        <v>20</v>
      </c>
      <c r="G12" s="2">
        <v>0</v>
      </c>
      <c r="H12" s="2" t="s">
        <v>84</v>
      </c>
    </row>
    <row r="13" spans="1:8">
      <c r="A13" s="2">
        <v>11</v>
      </c>
      <c r="B13" s="156"/>
      <c r="C13" s="7" t="s">
        <v>40</v>
      </c>
      <c r="D13" s="2" t="s">
        <v>18</v>
      </c>
      <c r="E13" s="7" t="s">
        <v>41</v>
      </c>
      <c r="F13" s="2" t="s">
        <v>20</v>
      </c>
      <c r="G13" s="2">
        <v>1</v>
      </c>
      <c r="H13" s="2"/>
    </row>
    <row r="14" spans="1:8">
      <c r="A14" s="2">
        <v>12</v>
      </c>
      <c r="B14" s="156"/>
      <c r="C14" s="9" t="s">
        <v>42</v>
      </c>
      <c r="D14" s="2" t="s">
        <v>18</v>
      </c>
      <c r="E14" s="7" t="s">
        <v>43</v>
      </c>
      <c r="F14" s="2" t="s">
        <v>20</v>
      </c>
      <c r="G14" s="2">
        <v>1</v>
      </c>
      <c r="H14" s="2"/>
    </row>
    <row r="15" spans="1:8">
      <c r="A15" s="2">
        <v>13</v>
      </c>
      <c r="B15" s="156"/>
      <c r="C15" s="9" t="s">
        <v>44</v>
      </c>
      <c r="D15" s="2" t="s">
        <v>18</v>
      </c>
      <c r="E15" s="7" t="s">
        <v>45</v>
      </c>
      <c r="F15" s="2" t="s">
        <v>20</v>
      </c>
      <c r="G15" s="2">
        <v>0</v>
      </c>
      <c r="H15" s="2" t="s">
        <v>85</v>
      </c>
    </row>
    <row r="16" spans="1:8">
      <c r="A16" s="2">
        <v>14</v>
      </c>
      <c r="B16" s="156"/>
      <c r="C16" s="9" t="s">
        <v>46</v>
      </c>
      <c r="D16" s="2" t="s">
        <v>18</v>
      </c>
      <c r="E16" s="7" t="s">
        <v>47</v>
      </c>
      <c r="F16" s="2" t="s">
        <v>20</v>
      </c>
      <c r="G16" s="2">
        <v>1</v>
      </c>
      <c r="H16" s="2"/>
    </row>
    <row r="17" spans="1:8">
      <c r="A17" s="2">
        <v>15</v>
      </c>
      <c r="B17" s="156" t="s">
        <v>48</v>
      </c>
      <c r="C17" s="7" t="s">
        <v>49</v>
      </c>
      <c r="D17" s="2" t="s">
        <v>50</v>
      </c>
      <c r="E17" s="7" t="s">
        <v>51</v>
      </c>
      <c r="F17" s="2" t="s">
        <v>20</v>
      </c>
      <c r="G17" s="2">
        <v>1</v>
      </c>
      <c r="H17" s="2"/>
    </row>
    <row r="18" spans="1:8">
      <c r="A18" s="2">
        <v>16</v>
      </c>
      <c r="B18" s="156"/>
      <c r="C18" s="7" t="s">
        <v>52</v>
      </c>
      <c r="D18" s="2" t="s">
        <v>50</v>
      </c>
      <c r="E18" s="7" t="s">
        <v>53</v>
      </c>
      <c r="F18" s="2" t="s">
        <v>20</v>
      </c>
      <c r="G18" s="2">
        <v>0</v>
      </c>
      <c r="H18" s="2" t="s">
        <v>86</v>
      </c>
    </row>
    <row r="19" spans="1:8">
      <c r="A19" s="2">
        <v>17</v>
      </c>
      <c r="B19" s="157" t="s">
        <v>54</v>
      </c>
      <c r="C19" s="10" t="s">
        <v>55</v>
      </c>
      <c r="D19" s="2" t="s">
        <v>56</v>
      </c>
      <c r="E19" s="18" t="s">
        <v>57</v>
      </c>
      <c r="F19" s="2" t="s">
        <v>20</v>
      </c>
      <c r="G19" s="2">
        <v>1</v>
      </c>
      <c r="H19" s="165" t="s">
        <v>87</v>
      </c>
    </row>
    <row r="20" spans="1:8">
      <c r="A20" s="2">
        <v>18</v>
      </c>
      <c r="B20" s="158"/>
      <c r="C20" s="10" t="s">
        <v>58</v>
      </c>
      <c r="D20" s="2" t="s">
        <v>56</v>
      </c>
      <c r="E20" s="18" t="s">
        <v>59</v>
      </c>
      <c r="F20" s="2" t="s">
        <v>20</v>
      </c>
      <c r="G20" s="2">
        <v>0</v>
      </c>
      <c r="H20" s="158"/>
    </row>
    <row r="21" spans="1:8">
      <c r="A21" s="2">
        <v>19</v>
      </c>
      <c r="B21" s="158"/>
      <c r="C21" s="10" t="s">
        <v>60</v>
      </c>
      <c r="D21" s="2" t="s">
        <v>56</v>
      </c>
      <c r="E21" s="18" t="s">
        <v>61</v>
      </c>
      <c r="F21" s="2" t="s">
        <v>20</v>
      </c>
      <c r="G21" s="2">
        <v>0</v>
      </c>
      <c r="H21" s="158"/>
    </row>
    <row r="22" spans="1:8">
      <c r="A22" s="2">
        <v>20</v>
      </c>
      <c r="B22" s="159"/>
      <c r="C22" s="10" t="s">
        <v>62</v>
      </c>
      <c r="D22" s="2" t="s">
        <v>56</v>
      </c>
      <c r="E22" s="18" t="s">
        <v>63</v>
      </c>
      <c r="F22" s="2" t="s">
        <v>20</v>
      </c>
      <c r="G22" s="2">
        <v>1</v>
      </c>
      <c r="H22" s="158"/>
    </row>
    <row r="23" spans="1:8">
      <c r="A23" s="2"/>
      <c r="B23" s="158"/>
      <c r="C23" s="10" t="s">
        <v>64</v>
      </c>
      <c r="D23" s="2"/>
      <c r="E23" s="18" t="s">
        <v>57</v>
      </c>
      <c r="F23" s="2"/>
      <c r="G23" s="2">
        <v>0</v>
      </c>
      <c r="H23" s="158"/>
    </row>
    <row r="24" spans="1:8">
      <c r="A24" s="2"/>
      <c r="B24" s="160"/>
      <c r="C24" s="10" t="s">
        <v>65</v>
      </c>
      <c r="D24" s="2"/>
      <c r="E24" s="18" t="s">
        <v>59</v>
      </c>
      <c r="F24" s="2"/>
      <c r="G24" s="2">
        <v>0</v>
      </c>
      <c r="H24" s="166"/>
    </row>
    <row r="25" spans="1:8">
      <c r="A25" s="2">
        <v>21</v>
      </c>
      <c r="B25" s="156" t="s">
        <v>66</v>
      </c>
      <c r="C25" s="7" t="s">
        <v>67</v>
      </c>
      <c r="D25" s="2" t="s">
        <v>68</v>
      </c>
      <c r="E25" s="17" t="s">
        <v>69</v>
      </c>
      <c r="F25" s="2" t="s">
        <v>70</v>
      </c>
      <c r="G25" s="2">
        <v>1</v>
      </c>
      <c r="H25" s="2"/>
    </row>
    <row r="26" spans="1:8">
      <c r="A26" s="2">
        <v>22</v>
      </c>
      <c r="B26" s="156"/>
      <c r="C26" s="7" t="s">
        <v>71</v>
      </c>
      <c r="D26" s="2" t="s">
        <v>68</v>
      </c>
      <c r="E26" s="7" t="s">
        <v>72</v>
      </c>
      <c r="F26" s="2" t="s">
        <v>70</v>
      </c>
      <c r="G26" s="2">
        <v>2</v>
      </c>
      <c r="H26" s="2"/>
    </row>
    <row r="27" spans="1:8">
      <c r="A27" s="2">
        <v>23</v>
      </c>
      <c r="B27" s="156"/>
      <c r="C27" s="7" t="s">
        <v>73</v>
      </c>
      <c r="D27" s="2" t="s">
        <v>68</v>
      </c>
      <c r="E27" s="7" t="s">
        <v>74</v>
      </c>
      <c r="F27" s="2" t="s">
        <v>70</v>
      </c>
      <c r="G27" s="2">
        <v>0</v>
      </c>
      <c r="H27" s="2" t="s">
        <v>88</v>
      </c>
    </row>
    <row r="28" spans="1:8" ht="18" customHeight="1">
      <c r="A28" s="2">
        <v>26</v>
      </c>
      <c r="B28" s="10" t="s">
        <v>75</v>
      </c>
      <c r="C28" s="7" t="s">
        <v>76</v>
      </c>
      <c r="D28" s="2"/>
      <c r="E28" s="7" t="s">
        <v>77</v>
      </c>
      <c r="F28" s="2" t="s">
        <v>20</v>
      </c>
      <c r="G28" s="2">
        <v>1</v>
      </c>
      <c r="H28" s="2"/>
    </row>
    <row r="29" spans="1:8" hidden="1"/>
    <row r="30" spans="1:8" hidden="1"/>
  </sheetData>
  <autoFilter ref="G1:G30" xr:uid="{00000000-0009-0000-0000-000001000000}">
    <filterColumn colId="0">
      <customFilters>
        <customFilter operator="notEqual" val=" "/>
      </customFilters>
    </filterColumn>
  </autoFilter>
  <mergeCells count="7">
    <mergeCell ref="B25:B27"/>
    <mergeCell ref="H3:H9"/>
    <mergeCell ref="H19:H24"/>
    <mergeCell ref="B3:B9"/>
    <mergeCell ref="B10:B16"/>
    <mergeCell ref="B17:B18"/>
    <mergeCell ref="B19:B24"/>
  </mergeCells>
  <phoneticPr fontId="5" type="noConversion"/>
  <conditionalFormatting sqref="C1:C22 C25:C1048576">
    <cfRule type="duplicateValues" dxfId="5" priority="3"/>
  </conditionalFormatting>
  <conditionalFormatting sqref="C23:C24">
    <cfRule type="duplicateValues" dxfId="4" priority="2"/>
  </conditionalFormatting>
  <conditionalFormatting sqref="E3:E28">
    <cfRule type="duplicateValues" dxfId="3" priority="1"/>
  </conditionalFormatting>
  <pageMargins left="0.15" right="0.22"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2:Y33"/>
  <sheetViews>
    <sheetView workbookViewId="0"/>
  </sheetViews>
  <sheetFormatPr defaultColWidth="9" defaultRowHeight="15"/>
  <cols>
    <col min="1" max="1" width="3" style="1" customWidth="1"/>
    <col min="2" max="2" width="4.140625" style="3" bestFit="1" customWidth="1"/>
    <col min="3" max="3" width="19.85546875" style="6" bestFit="1" customWidth="1"/>
    <col min="4" max="4" width="29.140625" style="3" customWidth="1"/>
    <col min="5" max="5" width="13.28515625" style="3" hidden="1" customWidth="1"/>
    <col min="6" max="6" width="20.7109375" style="3" customWidth="1"/>
    <col min="7" max="7" width="12.140625" style="3" customWidth="1"/>
    <col min="8" max="8" width="7.28515625" style="3" customWidth="1"/>
    <col min="9" max="9" width="9" style="3" customWidth="1"/>
    <col min="10" max="10" width="16.28515625" style="3" hidden="1" customWidth="1"/>
    <col min="11" max="11" width="14.140625" style="3" hidden="1" customWidth="1"/>
    <col min="12" max="12" width="14.7109375" style="3" hidden="1" customWidth="1"/>
    <col min="13" max="13" width="14" style="3" hidden="1" customWidth="1"/>
    <col min="14" max="14" width="9" style="3" hidden="1" customWidth="1"/>
    <col min="15" max="15" width="9" style="3" customWidth="1"/>
    <col min="16" max="17" width="6" style="3" customWidth="1"/>
    <col min="18" max="18" width="15.28515625" style="3" customWidth="1"/>
    <col min="19" max="19" width="9" style="3" customWidth="1"/>
    <col min="20" max="20" width="10" style="3" customWidth="1"/>
    <col min="21" max="23" width="9.28515625" style="3" customWidth="1"/>
    <col min="24" max="24" width="12.28515625" style="3" customWidth="1"/>
    <col min="25" max="25" width="79.28515625" style="3" customWidth="1"/>
    <col min="26" max="16384" width="9" style="1"/>
  </cols>
  <sheetData>
    <row r="2" spans="2:25" ht="15.75" customHeight="1">
      <c r="I2" s="29"/>
      <c r="J2" s="167" t="s">
        <v>89</v>
      </c>
      <c r="K2" s="168"/>
      <c r="L2" s="168"/>
      <c r="M2" s="168"/>
      <c r="N2" s="168"/>
      <c r="O2" s="168"/>
      <c r="P2" s="168"/>
      <c r="Q2" s="168"/>
      <c r="R2" s="169"/>
    </row>
    <row r="3" spans="2:25" s="5" customFormat="1" ht="69.75" customHeight="1">
      <c r="B3" s="4" t="s">
        <v>2</v>
      </c>
      <c r="C3" s="4" t="s">
        <v>3</v>
      </c>
      <c r="D3" s="4" t="s">
        <v>4</v>
      </c>
      <c r="E3" s="4" t="s">
        <v>5</v>
      </c>
      <c r="F3" s="4"/>
      <c r="G3" s="4" t="s">
        <v>6</v>
      </c>
      <c r="H3" s="4" t="s">
        <v>7</v>
      </c>
      <c r="I3" s="4" t="s">
        <v>90</v>
      </c>
      <c r="J3" s="15" t="s">
        <v>91</v>
      </c>
      <c r="K3" s="15" t="s">
        <v>92</v>
      </c>
      <c r="L3" s="15" t="s">
        <v>93</v>
      </c>
      <c r="M3" s="15" t="s">
        <v>94</v>
      </c>
      <c r="N3" s="15" t="s">
        <v>95</v>
      </c>
      <c r="O3" s="15" t="s">
        <v>96</v>
      </c>
      <c r="P3" s="4" t="s">
        <v>97</v>
      </c>
      <c r="Q3" s="4" t="s">
        <v>98</v>
      </c>
      <c r="R3" s="4" t="s">
        <v>99</v>
      </c>
      <c r="S3" s="4" t="s">
        <v>100</v>
      </c>
      <c r="T3" s="26" t="s">
        <v>12</v>
      </c>
      <c r="U3" s="26" t="s">
        <v>101</v>
      </c>
      <c r="V3" s="26" t="s">
        <v>13</v>
      </c>
      <c r="W3" s="26" t="s">
        <v>102</v>
      </c>
      <c r="X3" s="4" t="s">
        <v>14</v>
      </c>
      <c r="Y3" s="4" t="s">
        <v>82</v>
      </c>
    </row>
    <row r="4" spans="2:25">
      <c r="B4" s="2">
        <v>1</v>
      </c>
      <c r="C4" s="156" t="s">
        <v>16</v>
      </c>
      <c r="D4" s="7" t="s">
        <v>103</v>
      </c>
      <c r="E4" s="2" t="s">
        <v>18</v>
      </c>
      <c r="F4" s="7" t="s">
        <v>19</v>
      </c>
      <c r="G4" s="23">
        <v>7.6</v>
      </c>
      <c r="H4" s="2" t="s">
        <v>20</v>
      </c>
      <c r="I4" s="2"/>
      <c r="J4" s="2"/>
      <c r="K4" s="2">
        <v>1</v>
      </c>
      <c r="L4" s="2"/>
      <c r="M4" s="2"/>
      <c r="N4" s="2"/>
      <c r="O4" s="2">
        <f>SUM(J4:N4)</f>
        <v>1</v>
      </c>
      <c r="P4" s="2"/>
      <c r="Q4" s="2"/>
      <c r="R4" s="2">
        <v>8</v>
      </c>
      <c r="S4" s="2">
        <f>SUM(I4,O4,P4,Q4,R4)</f>
        <v>9</v>
      </c>
      <c r="T4" s="27">
        <v>0</v>
      </c>
      <c r="U4" s="27">
        <v>1</v>
      </c>
      <c r="V4" s="27">
        <f t="shared" ref="V4:V29" si="0">SUM(T4:U4)</f>
        <v>1</v>
      </c>
      <c r="W4" s="28">
        <f t="shared" ref="W4:W29" si="1">S4-V4</f>
        <v>8</v>
      </c>
      <c r="X4" s="11">
        <f t="shared" ref="X4:X29" si="2">S4*G4</f>
        <v>68.399999999999991</v>
      </c>
      <c r="Y4" s="2"/>
    </row>
    <row r="5" spans="2:25">
      <c r="B5" s="2">
        <v>2</v>
      </c>
      <c r="C5" s="156"/>
      <c r="D5" s="7" t="s">
        <v>21</v>
      </c>
      <c r="E5" s="2" t="s">
        <v>18</v>
      </c>
      <c r="F5" s="7" t="s">
        <v>22</v>
      </c>
      <c r="G5" s="23">
        <v>9.3000000000000007</v>
      </c>
      <c r="H5" s="2" t="s">
        <v>20</v>
      </c>
      <c r="I5" s="2"/>
      <c r="J5" s="2"/>
      <c r="K5" s="2"/>
      <c r="L5" s="2"/>
      <c r="M5" s="2"/>
      <c r="N5" s="2"/>
      <c r="O5" s="2">
        <f t="shared" ref="O5:O29" si="3">SUM(J5:N5)</f>
        <v>0</v>
      </c>
      <c r="P5" s="2"/>
      <c r="Q5" s="2"/>
      <c r="R5" s="2">
        <v>8</v>
      </c>
      <c r="S5" s="2">
        <f t="shared" ref="S5:S29" si="4">SUM(I5,O5,P5,Q5,R5)</f>
        <v>8</v>
      </c>
      <c r="T5" s="27">
        <v>0</v>
      </c>
      <c r="U5" s="27">
        <v>0</v>
      </c>
      <c r="V5" s="27">
        <f t="shared" si="0"/>
        <v>0</v>
      </c>
      <c r="W5" s="28">
        <f t="shared" si="1"/>
        <v>8</v>
      </c>
      <c r="X5" s="11">
        <f t="shared" si="2"/>
        <v>74.400000000000006</v>
      </c>
      <c r="Y5" s="2"/>
    </row>
    <row r="6" spans="2:25">
      <c r="B6" s="2">
        <v>3</v>
      </c>
      <c r="C6" s="156"/>
      <c r="D6" s="7" t="s">
        <v>23</v>
      </c>
      <c r="E6" s="2" t="s">
        <v>18</v>
      </c>
      <c r="F6" s="7" t="s">
        <v>24</v>
      </c>
      <c r="G6" s="23">
        <v>11.1</v>
      </c>
      <c r="H6" s="2" t="s">
        <v>20</v>
      </c>
      <c r="I6" s="2"/>
      <c r="J6" s="2"/>
      <c r="K6" s="2"/>
      <c r="L6" s="2"/>
      <c r="M6" s="2">
        <v>1</v>
      </c>
      <c r="N6" s="2"/>
      <c r="O6" s="2">
        <f t="shared" si="3"/>
        <v>1</v>
      </c>
      <c r="P6" s="2"/>
      <c r="Q6" s="2"/>
      <c r="R6" s="2">
        <v>8</v>
      </c>
      <c r="S6" s="2">
        <f t="shared" si="4"/>
        <v>9</v>
      </c>
      <c r="T6" s="27">
        <v>0</v>
      </c>
      <c r="U6" s="27">
        <v>1</v>
      </c>
      <c r="V6" s="27">
        <f t="shared" si="0"/>
        <v>1</v>
      </c>
      <c r="W6" s="28">
        <f t="shared" si="1"/>
        <v>8</v>
      </c>
      <c r="X6" s="11">
        <f t="shared" si="2"/>
        <v>99.899999999999991</v>
      </c>
      <c r="Y6" s="2"/>
    </row>
    <row r="7" spans="2:25">
      <c r="B7" s="2">
        <v>4</v>
      </c>
      <c r="C7" s="156"/>
      <c r="D7" s="7" t="s">
        <v>25</v>
      </c>
      <c r="E7" s="2" t="s">
        <v>18</v>
      </c>
      <c r="F7" s="7" t="s">
        <v>26</v>
      </c>
      <c r="G7" s="23">
        <v>13.7</v>
      </c>
      <c r="H7" s="2" t="s">
        <v>20</v>
      </c>
      <c r="I7" s="2"/>
      <c r="J7" s="2"/>
      <c r="K7" s="2"/>
      <c r="L7" s="2"/>
      <c r="M7" s="2"/>
      <c r="N7" s="2"/>
      <c r="O7" s="2">
        <f t="shared" si="3"/>
        <v>0</v>
      </c>
      <c r="P7" s="2"/>
      <c r="Q7" s="2"/>
      <c r="R7" s="2">
        <v>8</v>
      </c>
      <c r="S7" s="2">
        <f t="shared" si="4"/>
        <v>8</v>
      </c>
      <c r="T7" s="27">
        <v>0</v>
      </c>
      <c r="U7" s="27">
        <v>0</v>
      </c>
      <c r="V7" s="27">
        <f t="shared" si="0"/>
        <v>0</v>
      </c>
      <c r="W7" s="28">
        <f t="shared" si="1"/>
        <v>8</v>
      </c>
      <c r="X7" s="11">
        <f t="shared" si="2"/>
        <v>109.6</v>
      </c>
      <c r="Y7" s="2"/>
    </row>
    <row r="8" spans="2:25">
      <c r="B8" s="2">
        <v>5</v>
      </c>
      <c r="C8" s="156"/>
      <c r="D8" s="7" t="s">
        <v>27</v>
      </c>
      <c r="E8" s="2" t="s">
        <v>18</v>
      </c>
      <c r="F8" s="7" t="s">
        <v>28</v>
      </c>
      <c r="G8" s="23">
        <v>18.8</v>
      </c>
      <c r="H8" s="2" t="s">
        <v>20</v>
      </c>
      <c r="I8" s="2"/>
      <c r="J8" s="2"/>
      <c r="K8" s="2"/>
      <c r="L8" s="2"/>
      <c r="M8" s="2"/>
      <c r="N8" s="2"/>
      <c r="O8" s="2">
        <f t="shared" si="3"/>
        <v>0</v>
      </c>
      <c r="P8" s="2"/>
      <c r="Q8" s="2"/>
      <c r="R8" s="2">
        <v>8</v>
      </c>
      <c r="S8" s="2">
        <f t="shared" si="4"/>
        <v>8</v>
      </c>
      <c r="T8" s="27">
        <v>0</v>
      </c>
      <c r="U8" s="27">
        <v>0</v>
      </c>
      <c r="V8" s="27">
        <f t="shared" si="0"/>
        <v>0</v>
      </c>
      <c r="W8" s="28">
        <f t="shared" si="1"/>
        <v>8</v>
      </c>
      <c r="X8" s="11">
        <f>S8*G8</f>
        <v>150.4</v>
      </c>
      <c r="Y8" s="2"/>
    </row>
    <row r="9" spans="2:25">
      <c r="B9" s="2">
        <v>6</v>
      </c>
      <c r="C9" s="156"/>
      <c r="D9" s="7" t="s">
        <v>104</v>
      </c>
      <c r="E9" s="2" t="s">
        <v>18</v>
      </c>
      <c r="F9" s="7" t="s">
        <v>30</v>
      </c>
      <c r="G9" s="23">
        <v>23.8</v>
      </c>
      <c r="H9" s="2" t="s">
        <v>20</v>
      </c>
      <c r="I9" s="2">
        <v>3</v>
      </c>
      <c r="J9" s="2">
        <v>1</v>
      </c>
      <c r="K9" s="2"/>
      <c r="L9" s="2"/>
      <c r="M9" s="2"/>
      <c r="N9" s="2"/>
      <c r="O9" s="2">
        <f>SUM(J9:N9)</f>
        <v>1</v>
      </c>
      <c r="P9" s="2"/>
      <c r="Q9" s="2">
        <v>6</v>
      </c>
      <c r="R9" s="2">
        <v>8</v>
      </c>
      <c r="S9" s="2">
        <f t="shared" si="4"/>
        <v>18</v>
      </c>
      <c r="T9" s="27">
        <v>2</v>
      </c>
      <c r="U9" s="27">
        <v>8</v>
      </c>
      <c r="V9" s="27">
        <f t="shared" si="0"/>
        <v>10</v>
      </c>
      <c r="W9" s="28">
        <f t="shared" si="1"/>
        <v>8</v>
      </c>
      <c r="X9" s="11">
        <f t="shared" si="2"/>
        <v>428.40000000000003</v>
      </c>
      <c r="Y9" s="2"/>
    </row>
    <row r="10" spans="2:25">
      <c r="B10" s="2">
        <v>7</v>
      </c>
      <c r="C10" s="156"/>
      <c r="D10" s="7" t="s">
        <v>105</v>
      </c>
      <c r="E10" s="2" t="s">
        <v>18</v>
      </c>
      <c r="F10" s="7" t="s">
        <v>32</v>
      </c>
      <c r="G10" s="23">
        <v>21.5</v>
      </c>
      <c r="H10" s="2" t="s">
        <v>20</v>
      </c>
      <c r="I10" s="2"/>
      <c r="J10" s="2"/>
      <c r="K10" s="2"/>
      <c r="L10" s="2">
        <v>1</v>
      </c>
      <c r="M10" s="2"/>
      <c r="N10" s="2"/>
      <c r="O10" s="2">
        <f t="shared" si="3"/>
        <v>1</v>
      </c>
      <c r="P10" s="2"/>
      <c r="Q10" s="2"/>
      <c r="R10" s="2">
        <v>8</v>
      </c>
      <c r="S10" s="2">
        <f t="shared" si="4"/>
        <v>9</v>
      </c>
      <c r="T10" s="27">
        <v>0</v>
      </c>
      <c r="U10" s="27">
        <v>1</v>
      </c>
      <c r="V10" s="27">
        <f t="shared" si="0"/>
        <v>1</v>
      </c>
      <c r="W10" s="28">
        <f t="shared" si="1"/>
        <v>8</v>
      </c>
      <c r="X10" s="11">
        <f>S10*G10</f>
        <v>193.5</v>
      </c>
      <c r="Y10" s="2"/>
    </row>
    <row r="11" spans="2:25" ht="15.75" customHeight="1">
      <c r="B11" s="2">
        <v>8</v>
      </c>
      <c r="C11" s="156" t="s">
        <v>33</v>
      </c>
      <c r="D11" s="7" t="s">
        <v>106</v>
      </c>
      <c r="E11" s="2" t="s">
        <v>18</v>
      </c>
      <c r="F11" s="7" t="s">
        <v>35</v>
      </c>
      <c r="G11" s="23">
        <v>11.2</v>
      </c>
      <c r="H11" s="2" t="s">
        <v>20</v>
      </c>
      <c r="I11" s="2"/>
      <c r="J11" s="2">
        <v>1</v>
      </c>
      <c r="K11" s="2"/>
      <c r="L11" s="2"/>
      <c r="M11" s="2"/>
      <c r="N11" s="2"/>
      <c r="O11" s="2">
        <f t="shared" si="3"/>
        <v>1</v>
      </c>
      <c r="P11" s="2"/>
      <c r="Q11" s="2"/>
      <c r="R11" s="2">
        <v>8</v>
      </c>
      <c r="S11" s="2">
        <f t="shared" si="4"/>
        <v>9</v>
      </c>
      <c r="T11" s="27">
        <v>0</v>
      </c>
      <c r="U11" s="27">
        <v>1</v>
      </c>
      <c r="V11" s="27">
        <f t="shared" si="0"/>
        <v>1</v>
      </c>
      <c r="W11" s="28">
        <f t="shared" si="1"/>
        <v>8</v>
      </c>
      <c r="X11" s="11">
        <f t="shared" si="2"/>
        <v>100.8</v>
      </c>
      <c r="Y11" s="14"/>
    </row>
    <row r="12" spans="2:25">
      <c r="B12" s="2">
        <v>9</v>
      </c>
      <c r="C12" s="156"/>
      <c r="D12" s="9" t="s">
        <v>36</v>
      </c>
      <c r="E12" s="2" t="s">
        <v>18</v>
      </c>
      <c r="F12" s="7" t="s">
        <v>37</v>
      </c>
      <c r="G12" s="23">
        <v>17.82</v>
      </c>
      <c r="H12" s="2" t="s">
        <v>20</v>
      </c>
      <c r="I12" s="2">
        <v>1</v>
      </c>
      <c r="J12" s="2"/>
      <c r="K12" s="2">
        <v>1</v>
      </c>
      <c r="L12" s="2"/>
      <c r="M12" s="2"/>
      <c r="N12" s="2"/>
      <c r="O12" s="2">
        <f>SUM(J12:N12)</f>
        <v>1</v>
      </c>
      <c r="P12" s="2"/>
      <c r="Q12" s="2">
        <v>6</v>
      </c>
      <c r="R12" s="2">
        <v>8</v>
      </c>
      <c r="S12" s="2">
        <f t="shared" si="4"/>
        <v>16</v>
      </c>
      <c r="T12" s="27">
        <v>5</v>
      </c>
      <c r="U12" s="27">
        <v>3</v>
      </c>
      <c r="V12" s="27">
        <f t="shared" si="0"/>
        <v>8</v>
      </c>
      <c r="W12" s="28">
        <f t="shared" si="1"/>
        <v>8</v>
      </c>
      <c r="X12" s="11">
        <f t="shared" si="2"/>
        <v>285.12</v>
      </c>
      <c r="Y12" s="2"/>
    </row>
    <row r="13" spans="2:25">
      <c r="B13" s="2">
        <v>10</v>
      </c>
      <c r="C13" s="156"/>
      <c r="D13" s="7" t="s">
        <v>38</v>
      </c>
      <c r="E13" s="2" t="s">
        <v>18</v>
      </c>
      <c r="F13" s="7" t="s">
        <v>39</v>
      </c>
      <c r="G13" s="23">
        <v>4.2</v>
      </c>
      <c r="H13" s="2" t="s">
        <v>20</v>
      </c>
      <c r="I13" s="2"/>
      <c r="J13" s="2"/>
      <c r="K13" s="2"/>
      <c r="L13" s="2"/>
      <c r="M13" s="2"/>
      <c r="N13" s="2"/>
      <c r="O13" s="2">
        <f t="shared" si="3"/>
        <v>0</v>
      </c>
      <c r="P13" s="2"/>
      <c r="Q13" s="2"/>
      <c r="R13" s="2">
        <v>8</v>
      </c>
      <c r="S13" s="2">
        <f t="shared" si="4"/>
        <v>8</v>
      </c>
      <c r="T13" s="27">
        <v>0</v>
      </c>
      <c r="U13" s="27">
        <v>0</v>
      </c>
      <c r="V13" s="27">
        <f t="shared" si="0"/>
        <v>0</v>
      </c>
      <c r="W13" s="28">
        <f t="shared" si="1"/>
        <v>8</v>
      </c>
      <c r="X13" s="11">
        <f t="shared" si="2"/>
        <v>33.6</v>
      </c>
      <c r="Y13" s="2"/>
    </row>
    <row r="14" spans="2:25">
      <c r="B14" s="2">
        <v>11</v>
      </c>
      <c r="C14" s="156"/>
      <c r="D14" s="7" t="s">
        <v>40</v>
      </c>
      <c r="E14" s="2" t="s">
        <v>18</v>
      </c>
      <c r="F14" s="7" t="s">
        <v>41</v>
      </c>
      <c r="G14" s="23">
        <v>5.8</v>
      </c>
      <c r="H14" s="2" t="s">
        <v>20</v>
      </c>
      <c r="I14" s="2">
        <v>1</v>
      </c>
      <c r="J14" s="2"/>
      <c r="K14" s="2"/>
      <c r="L14" s="2"/>
      <c r="M14" s="2"/>
      <c r="N14" s="2"/>
      <c r="O14" s="2">
        <f t="shared" si="3"/>
        <v>0</v>
      </c>
      <c r="P14" s="2"/>
      <c r="Q14" s="2"/>
      <c r="R14" s="2">
        <v>8</v>
      </c>
      <c r="S14" s="2">
        <f t="shared" si="4"/>
        <v>9</v>
      </c>
      <c r="T14" s="27">
        <v>0</v>
      </c>
      <c r="U14" s="27">
        <v>1</v>
      </c>
      <c r="V14" s="27">
        <f t="shared" si="0"/>
        <v>1</v>
      </c>
      <c r="W14" s="28">
        <f t="shared" si="1"/>
        <v>8</v>
      </c>
      <c r="X14" s="11">
        <f t="shared" si="2"/>
        <v>52.199999999999996</v>
      </c>
      <c r="Y14" s="2"/>
    </row>
    <row r="15" spans="2:25">
      <c r="B15" s="2">
        <v>12</v>
      </c>
      <c r="C15" s="156"/>
      <c r="D15" s="9" t="s">
        <v>107</v>
      </c>
      <c r="E15" s="2" t="s">
        <v>18</v>
      </c>
      <c r="F15" s="7" t="s">
        <v>43</v>
      </c>
      <c r="G15" s="23">
        <v>13.6</v>
      </c>
      <c r="H15" s="2" t="s">
        <v>20</v>
      </c>
      <c r="I15" s="2"/>
      <c r="J15" s="2"/>
      <c r="K15" s="2"/>
      <c r="L15" s="2">
        <v>1</v>
      </c>
      <c r="M15" s="2"/>
      <c r="N15" s="2"/>
      <c r="O15" s="2">
        <f t="shared" si="3"/>
        <v>1</v>
      </c>
      <c r="P15" s="2"/>
      <c r="Q15" s="16">
        <v>2</v>
      </c>
      <c r="R15" s="2">
        <v>8</v>
      </c>
      <c r="S15" s="2">
        <f t="shared" si="4"/>
        <v>11</v>
      </c>
      <c r="T15" s="27">
        <v>2</v>
      </c>
      <c r="U15" s="27">
        <v>1</v>
      </c>
      <c r="V15" s="27">
        <f t="shared" si="0"/>
        <v>3</v>
      </c>
      <c r="W15" s="28">
        <f t="shared" si="1"/>
        <v>8</v>
      </c>
      <c r="X15" s="11">
        <f t="shared" si="2"/>
        <v>149.6</v>
      </c>
      <c r="Y15" s="2"/>
    </row>
    <row r="16" spans="2:25">
      <c r="B16" s="2">
        <v>13</v>
      </c>
      <c r="C16" s="156"/>
      <c r="D16" s="9" t="s">
        <v>108</v>
      </c>
      <c r="E16" s="2" t="s">
        <v>18</v>
      </c>
      <c r="F16" s="7" t="s">
        <v>45</v>
      </c>
      <c r="G16" s="23">
        <v>11.19</v>
      </c>
      <c r="H16" s="2" t="s">
        <v>20</v>
      </c>
      <c r="I16" s="2"/>
      <c r="J16" s="2"/>
      <c r="K16" s="2"/>
      <c r="L16" s="2"/>
      <c r="M16" s="2">
        <v>1</v>
      </c>
      <c r="N16" s="2"/>
      <c r="O16" s="2">
        <f t="shared" si="3"/>
        <v>1</v>
      </c>
      <c r="P16" s="2"/>
      <c r="Q16" s="16">
        <v>2</v>
      </c>
      <c r="R16" s="2">
        <v>8</v>
      </c>
      <c r="S16" s="2">
        <f t="shared" si="4"/>
        <v>11</v>
      </c>
      <c r="T16" s="27">
        <v>2</v>
      </c>
      <c r="U16" s="27">
        <v>1</v>
      </c>
      <c r="V16" s="27">
        <f t="shared" si="0"/>
        <v>3</v>
      </c>
      <c r="W16" s="28">
        <f t="shared" si="1"/>
        <v>8</v>
      </c>
      <c r="X16" s="11">
        <f t="shared" si="2"/>
        <v>123.08999999999999</v>
      </c>
      <c r="Y16" s="2"/>
    </row>
    <row r="17" spans="2:25">
      <c r="B17" s="2">
        <v>14</v>
      </c>
      <c r="C17" s="156"/>
      <c r="D17" s="9" t="s">
        <v>46</v>
      </c>
      <c r="E17" s="2" t="s">
        <v>18</v>
      </c>
      <c r="F17" s="7" t="s">
        <v>47</v>
      </c>
      <c r="G17" s="23">
        <v>10.5</v>
      </c>
      <c r="H17" s="2" t="s">
        <v>20</v>
      </c>
      <c r="I17" s="2">
        <v>1</v>
      </c>
      <c r="J17" s="2">
        <v>1</v>
      </c>
      <c r="K17" s="2"/>
      <c r="L17" s="2"/>
      <c r="M17" s="2"/>
      <c r="N17" s="2"/>
      <c r="O17" s="2">
        <f t="shared" si="3"/>
        <v>1</v>
      </c>
      <c r="P17" s="2"/>
      <c r="Q17" s="2">
        <v>1</v>
      </c>
      <c r="R17" s="2">
        <v>8</v>
      </c>
      <c r="S17" s="2">
        <f t="shared" si="4"/>
        <v>11</v>
      </c>
      <c r="T17" s="27">
        <v>1</v>
      </c>
      <c r="U17" s="27">
        <v>2</v>
      </c>
      <c r="V17" s="27">
        <f t="shared" si="0"/>
        <v>3</v>
      </c>
      <c r="W17" s="28">
        <f t="shared" si="1"/>
        <v>8</v>
      </c>
      <c r="X17" s="11">
        <f t="shared" si="2"/>
        <v>115.5</v>
      </c>
      <c r="Y17" s="2"/>
    </row>
    <row r="18" spans="2:25">
      <c r="B18" s="2">
        <v>15</v>
      </c>
      <c r="C18" s="156" t="s">
        <v>48</v>
      </c>
      <c r="D18" s="7" t="s">
        <v>49</v>
      </c>
      <c r="E18" s="2" t="s">
        <v>50</v>
      </c>
      <c r="F18" s="7" t="s">
        <v>51</v>
      </c>
      <c r="G18" s="23">
        <v>67.08</v>
      </c>
      <c r="H18" s="2" t="s">
        <v>20</v>
      </c>
      <c r="I18" s="2"/>
      <c r="J18" s="2"/>
      <c r="K18" s="2"/>
      <c r="L18" s="2">
        <v>1</v>
      </c>
      <c r="M18" s="2">
        <v>1</v>
      </c>
      <c r="N18" s="2"/>
      <c r="O18" s="2">
        <f t="shared" si="3"/>
        <v>2</v>
      </c>
      <c r="P18" s="2"/>
      <c r="Q18" s="2">
        <v>6</v>
      </c>
      <c r="R18" s="2">
        <v>16</v>
      </c>
      <c r="S18" s="2">
        <f t="shared" si="4"/>
        <v>24</v>
      </c>
      <c r="T18" s="27">
        <v>2</v>
      </c>
      <c r="U18" s="27">
        <v>6</v>
      </c>
      <c r="V18" s="27">
        <f t="shared" si="0"/>
        <v>8</v>
      </c>
      <c r="W18" s="28">
        <f t="shared" si="1"/>
        <v>16</v>
      </c>
      <c r="X18" s="11">
        <f t="shared" si="2"/>
        <v>1609.92</v>
      </c>
      <c r="Y18" s="2"/>
    </row>
    <row r="19" spans="2:25">
      <c r="B19" s="2">
        <v>16</v>
      </c>
      <c r="C19" s="156"/>
      <c r="D19" s="7" t="s">
        <v>52</v>
      </c>
      <c r="E19" s="2" t="s">
        <v>50</v>
      </c>
      <c r="F19" s="7" t="s">
        <v>53</v>
      </c>
      <c r="G19" s="23">
        <v>62.08</v>
      </c>
      <c r="H19" s="2" t="s">
        <v>20</v>
      </c>
      <c r="I19" s="2"/>
      <c r="J19" s="2">
        <v>1</v>
      </c>
      <c r="K19" s="2">
        <v>1</v>
      </c>
      <c r="L19" s="2"/>
      <c r="M19" s="2"/>
      <c r="N19" s="2"/>
      <c r="O19" s="2">
        <f t="shared" si="3"/>
        <v>2</v>
      </c>
      <c r="P19" s="2"/>
      <c r="Q19" s="2"/>
      <c r="R19" s="2">
        <v>16</v>
      </c>
      <c r="S19" s="2">
        <f t="shared" si="4"/>
        <v>18</v>
      </c>
      <c r="T19" s="27">
        <v>0</v>
      </c>
      <c r="U19" s="27">
        <v>2</v>
      </c>
      <c r="V19" s="27">
        <f t="shared" si="0"/>
        <v>2</v>
      </c>
      <c r="W19" s="28">
        <f t="shared" si="1"/>
        <v>16</v>
      </c>
      <c r="X19" s="11">
        <f t="shared" si="2"/>
        <v>1117.44</v>
      </c>
      <c r="Y19" s="2"/>
    </row>
    <row r="20" spans="2:25">
      <c r="B20" s="2">
        <v>17</v>
      </c>
      <c r="C20" s="157" t="s">
        <v>54</v>
      </c>
      <c r="D20" s="10" t="s">
        <v>109</v>
      </c>
      <c r="E20" s="2" t="s">
        <v>56</v>
      </c>
      <c r="F20" s="18" t="s">
        <v>57</v>
      </c>
      <c r="G20" s="25">
        <v>20.6</v>
      </c>
      <c r="H20" s="2" t="s">
        <v>20</v>
      </c>
      <c r="I20" s="2"/>
      <c r="J20" s="2"/>
      <c r="K20" s="2"/>
      <c r="L20" s="2"/>
      <c r="M20" s="2"/>
      <c r="N20" s="2">
        <v>2</v>
      </c>
      <c r="O20" s="2">
        <f t="shared" si="3"/>
        <v>2</v>
      </c>
      <c r="P20" s="2"/>
      <c r="Q20" s="2"/>
      <c r="R20" s="2">
        <v>8</v>
      </c>
      <c r="S20" s="2">
        <f t="shared" si="4"/>
        <v>10</v>
      </c>
      <c r="T20" s="27">
        <v>0</v>
      </c>
      <c r="U20" s="27">
        <v>2</v>
      </c>
      <c r="V20" s="27">
        <f t="shared" si="0"/>
        <v>2</v>
      </c>
      <c r="W20" s="28">
        <f t="shared" si="1"/>
        <v>8</v>
      </c>
      <c r="X20" s="11">
        <f t="shared" si="2"/>
        <v>206</v>
      </c>
      <c r="Y20" s="10"/>
    </row>
    <row r="21" spans="2:25">
      <c r="B21" s="2">
        <v>18</v>
      </c>
      <c r="C21" s="158"/>
      <c r="D21" s="10" t="s">
        <v>58</v>
      </c>
      <c r="E21" s="2" t="s">
        <v>56</v>
      </c>
      <c r="F21" s="18" t="s">
        <v>59</v>
      </c>
      <c r="G21" s="22">
        <v>26</v>
      </c>
      <c r="H21" s="2" t="s">
        <v>20</v>
      </c>
      <c r="I21" s="2"/>
      <c r="J21" s="2"/>
      <c r="K21" s="2"/>
      <c r="L21" s="2"/>
      <c r="M21" s="2"/>
      <c r="N21" s="2"/>
      <c r="O21" s="2">
        <f t="shared" si="3"/>
        <v>0</v>
      </c>
      <c r="P21" s="2"/>
      <c r="Q21" s="2"/>
      <c r="R21" s="2">
        <v>8</v>
      </c>
      <c r="S21" s="2">
        <f t="shared" si="4"/>
        <v>8</v>
      </c>
      <c r="T21" s="27">
        <v>1</v>
      </c>
      <c r="U21" s="27">
        <v>1</v>
      </c>
      <c r="V21" s="27">
        <f t="shared" si="0"/>
        <v>2</v>
      </c>
      <c r="W21" s="28">
        <f t="shared" si="1"/>
        <v>6</v>
      </c>
      <c r="X21" s="11">
        <f t="shared" si="2"/>
        <v>208</v>
      </c>
      <c r="Y21" s="10"/>
    </row>
    <row r="22" spans="2:25">
      <c r="B22" s="2">
        <v>19</v>
      </c>
      <c r="C22" s="158"/>
      <c r="D22" s="10" t="s">
        <v>60</v>
      </c>
      <c r="E22" s="2" t="s">
        <v>56</v>
      </c>
      <c r="F22" s="18" t="s">
        <v>61</v>
      </c>
      <c r="G22" s="21">
        <v>27.3</v>
      </c>
      <c r="H22" s="2" t="s">
        <v>20</v>
      </c>
      <c r="I22" s="2"/>
      <c r="J22" s="2"/>
      <c r="K22" s="2"/>
      <c r="L22" s="2"/>
      <c r="M22" s="2"/>
      <c r="N22" s="2"/>
      <c r="O22" s="2">
        <f t="shared" si="3"/>
        <v>0</v>
      </c>
      <c r="P22" s="2"/>
      <c r="Q22" s="2"/>
      <c r="R22" s="2">
        <v>8</v>
      </c>
      <c r="S22" s="2">
        <f t="shared" si="4"/>
        <v>8</v>
      </c>
      <c r="T22" s="27">
        <v>0</v>
      </c>
      <c r="U22" s="27">
        <v>0</v>
      </c>
      <c r="V22" s="27">
        <f t="shared" si="0"/>
        <v>0</v>
      </c>
      <c r="W22" s="28">
        <f t="shared" si="1"/>
        <v>8</v>
      </c>
      <c r="X22" s="11">
        <f t="shared" si="2"/>
        <v>218.4</v>
      </c>
      <c r="Y22" s="2"/>
    </row>
    <row r="23" spans="2:25">
      <c r="B23" s="2">
        <v>20</v>
      </c>
      <c r="C23" s="159"/>
      <c r="D23" s="10" t="s">
        <v>62</v>
      </c>
      <c r="E23" s="2" t="s">
        <v>56</v>
      </c>
      <c r="F23" s="18" t="s">
        <v>63</v>
      </c>
      <c r="G23" s="21">
        <v>25</v>
      </c>
      <c r="H23" s="2" t="s">
        <v>20</v>
      </c>
      <c r="I23" s="2"/>
      <c r="J23" s="2"/>
      <c r="K23" s="2"/>
      <c r="L23" s="2"/>
      <c r="M23" s="2"/>
      <c r="N23" s="2"/>
      <c r="O23" s="2">
        <f t="shared" si="3"/>
        <v>0</v>
      </c>
      <c r="P23" s="2"/>
      <c r="Q23" s="2">
        <v>12</v>
      </c>
      <c r="R23" s="2">
        <v>8</v>
      </c>
      <c r="S23" s="2">
        <f t="shared" si="4"/>
        <v>20</v>
      </c>
      <c r="T23" s="27">
        <v>1</v>
      </c>
      <c r="U23" s="27">
        <v>11</v>
      </c>
      <c r="V23" s="27">
        <f t="shared" si="0"/>
        <v>12</v>
      </c>
      <c r="W23" s="28">
        <f t="shared" si="1"/>
        <v>8</v>
      </c>
      <c r="X23" s="11">
        <f t="shared" si="2"/>
        <v>500</v>
      </c>
      <c r="Y23" s="2"/>
    </row>
    <row r="24" spans="2:25">
      <c r="B24" s="2"/>
      <c r="C24" s="158"/>
      <c r="D24" s="10" t="s">
        <v>64</v>
      </c>
      <c r="E24" s="2"/>
      <c r="F24" s="18" t="s">
        <v>57</v>
      </c>
      <c r="G24" s="19">
        <v>20.6</v>
      </c>
      <c r="H24" s="2"/>
      <c r="I24" s="2"/>
      <c r="J24" s="2"/>
      <c r="K24" s="2"/>
      <c r="L24" s="2"/>
      <c r="M24" s="2"/>
      <c r="N24" s="2"/>
      <c r="O24" s="2">
        <f t="shared" si="3"/>
        <v>0</v>
      </c>
      <c r="P24" s="2"/>
      <c r="Q24" s="2"/>
      <c r="R24" s="2">
        <v>8</v>
      </c>
      <c r="S24" s="2">
        <f t="shared" si="4"/>
        <v>8</v>
      </c>
      <c r="T24" s="27">
        <v>0</v>
      </c>
      <c r="U24" s="27"/>
      <c r="V24" s="27">
        <f t="shared" si="0"/>
        <v>0</v>
      </c>
      <c r="W24" s="28">
        <f t="shared" si="1"/>
        <v>8</v>
      </c>
      <c r="X24" s="11">
        <f t="shared" si="2"/>
        <v>164.8</v>
      </c>
      <c r="Y24" s="2"/>
    </row>
    <row r="25" spans="2:25">
      <c r="B25" s="2"/>
      <c r="C25" s="160"/>
      <c r="D25" s="10" t="s">
        <v>65</v>
      </c>
      <c r="E25" s="2"/>
      <c r="F25" s="18" t="s">
        <v>59</v>
      </c>
      <c r="G25" s="20">
        <v>26</v>
      </c>
      <c r="H25" s="2"/>
      <c r="I25" s="2"/>
      <c r="J25" s="2"/>
      <c r="K25" s="2"/>
      <c r="L25" s="2"/>
      <c r="M25" s="2"/>
      <c r="N25" s="2"/>
      <c r="O25" s="2">
        <f t="shared" si="3"/>
        <v>0</v>
      </c>
      <c r="P25" s="2"/>
      <c r="Q25" s="2">
        <v>2</v>
      </c>
      <c r="R25" s="2">
        <v>8</v>
      </c>
      <c r="S25" s="2">
        <f t="shared" si="4"/>
        <v>10</v>
      </c>
      <c r="T25" s="27">
        <v>0</v>
      </c>
      <c r="U25" s="27">
        <v>0</v>
      </c>
      <c r="V25" s="27">
        <f t="shared" si="0"/>
        <v>0</v>
      </c>
      <c r="W25" s="28">
        <f t="shared" si="1"/>
        <v>10</v>
      </c>
      <c r="X25" s="11">
        <f t="shared" si="2"/>
        <v>260</v>
      </c>
      <c r="Y25" s="2"/>
    </row>
    <row r="26" spans="2:25">
      <c r="B26" s="2">
        <v>21</v>
      </c>
      <c r="C26" s="156" t="s">
        <v>66</v>
      </c>
      <c r="D26" s="7" t="s">
        <v>110</v>
      </c>
      <c r="E26" s="2" t="s">
        <v>68</v>
      </c>
      <c r="F26" s="17" t="s">
        <v>69</v>
      </c>
      <c r="G26" s="24">
        <v>18.8</v>
      </c>
      <c r="H26" s="2" t="s">
        <v>70</v>
      </c>
      <c r="I26" s="2"/>
      <c r="J26" s="2">
        <v>1</v>
      </c>
      <c r="K26" s="2"/>
      <c r="L26" s="2"/>
      <c r="M26" s="2"/>
      <c r="N26" s="2">
        <v>1</v>
      </c>
      <c r="O26" s="2">
        <f t="shared" si="3"/>
        <v>2</v>
      </c>
      <c r="P26" s="2"/>
      <c r="Q26" s="2"/>
      <c r="R26" s="2">
        <v>16</v>
      </c>
      <c r="S26" s="2">
        <f t="shared" si="4"/>
        <v>18</v>
      </c>
      <c r="T26" s="27">
        <v>0</v>
      </c>
      <c r="U26" s="27">
        <v>2</v>
      </c>
      <c r="V26" s="27">
        <f t="shared" si="0"/>
        <v>2</v>
      </c>
      <c r="W26" s="28">
        <f t="shared" si="1"/>
        <v>16</v>
      </c>
      <c r="X26" s="11">
        <f t="shared" si="2"/>
        <v>338.40000000000003</v>
      </c>
      <c r="Y26" s="2"/>
    </row>
    <row r="27" spans="2:25">
      <c r="B27" s="2">
        <v>22</v>
      </c>
      <c r="C27" s="156"/>
      <c r="D27" s="7" t="s">
        <v>71</v>
      </c>
      <c r="E27" s="2" t="s">
        <v>68</v>
      </c>
      <c r="F27" s="7" t="s">
        <v>72</v>
      </c>
      <c r="G27" s="24">
        <v>28.1</v>
      </c>
      <c r="H27" s="2" t="s">
        <v>70</v>
      </c>
      <c r="I27" s="2">
        <v>2</v>
      </c>
      <c r="J27" s="2"/>
      <c r="K27" s="2"/>
      <c r="L27" s="2">
        <v>2</v>
      </c>
      <c r="M27" s="2">
        <v>2</v>
      </c>
      <c r="N27" s="2"/>
      <c r="O27" s="2">
        <f t="shared" si="3"/>
        <v>4</v>
      </c>
      <c r="P27" s="2"/>
      <c r="Q27" s="2">
        <v>12</v>
      </c>
      <c r="R27" s="2">
        <v>16</v>
      </c>
      <c r="S27" s="2">
        <f t="shared" si="4"/>
        <v>34</v>
      </c>
      <c r="T27" s="27">
        <v>2</v>
      </c>
      <c r="U27" s="27">
        <v>16</v>
      </c>
      <c r="V27" s="27">
        <f t="shared" si="0"/>
        <v>18</v>
      </c>
      <c r="W27" s="28">
        <f t="shared" si="1"/>
        <v>16</v>
      </c>
      <c r="X27" s="11">
        <f t="shared" si="2"/>
        <v>955.40000000000009</v>
      </c>
      <c r="Y27" s="2"/>
    </row>
    <row r="28" spans="2:25">
      <c r="B28" s="2">
        <v>23</v>
      </c>
      <c r="C28" s="156"/>
      <c r="D28" s="7" t="s">
        <v>73</v>
      </c>
      <c r="E28" s="2" t="s">
        <v>68</v>
      </c>
      <c r="F28" s="7" t="s">
        <v>74</v>
      </c>
      <c r="G28" s="24">
        <v>52</v>
      </c>
      <c r="H28" s="2" t="s">
        <v>70</v>
      </c>
      <c r="I28" s="2"/>
      <c r="J28" s="2"/>
      <c r="K28" s="2">
        <v>1</v>
      </c>
      <c r="L28" s="2"/>
      <c r="M28" s="2"/>
      <c r="N28" s="2"/>
      <c r="O28" s="2">
        <f t="shared" si="3"/>
        <v>1</v>
      </c>
      <c r="P28" s="2"/>
      <c r="Q28" s="2"/>
      <c r="R28" s="2">
        <v>16</v>
      </c>
      <c r="S28" s="2">
        <f t="shared" si="4"/>
        <v>17</v>
      </c>
      <c r="T28" s="27">
        <v>0</v>
      </c>
      <c r="U28" s="27">
        <v>1</v>
      </c>
      <c r="V28" s="27">
        <f t="shared" si="0"/>
        <v>1</v>
      </c>
      <c r="W28" s="28">
        <f t="shared" si="1"/>
        <v>16</v>
      </c>
      <c r="X28" s="11">
        <f t="shared" si="2"/>
        <v>884</v>
      </c>
      <c r="Y28" s="2"/>
    </row>
    <row r="29" spans="2:25" ht="18" customHeight="1">
      <c r="B29" s="2">
        <v>26</v>
      </c>
      <c r="C29" s="10" t="s">
        <v>75</v>
      </c>
      <c r="D29" s="7" t="s">
        <v>76</v>
      </c>
      <c r="E29" s="2"/>
      <c r="F29" s="7" t="s">
        <v>77</v>
      </c>
      <c r="G29" s="24">
        <v>13.5</v>
      </c>
      <c r="H29" s="2" t="s">
        <v>20</v>
      </c>
      <c r="I29" s="2"/>
      <c r="J29" s="2"/>
      <c r="K29" s="2"/>
      <c r="L29" s="2"/>
      <c r="M29" s="2"/>
      <c r="N29" s="2">
        <v>1</v>
      </c>
      <c r="O29" s="2">
        <f t="shared" si="3"/>
        <v>1</v>
      </c>
      <c r="P29" s="2"/>
      <c r="Q29" s="2">
        <v>2</v>
      </c>
      <c r="R29" s="2">
        <v>8</v>
      </c>
      <c r="S29" s="2">
        <f t="shared" si="4"/>
        <v>11</v>
      </c>
      <c r="T29" s="27">
        <v>2</v>
      </c>
      <c r="U29" s="27">
        <v>1</v>
      </c>
      <c r="V29" s="27">
        <f t="shared" si="0"/>
        <v>3</v>
      </c>
      <c r="W29" s="28">
        <f t="shared" si="1"/>
        <v>8</v>
      </c>
      <c r="X29" s="11">
        <f t="shared" si="2"/>
        <v>148.5</v>
      </c>
      <c r="Y29" s="2"/>
    </row>
    <row r="30" spans="2:25">
      <c r="G30" s="8"/>
      <c r="S30" s="12" t="s">
        <v>78</v>
      </c>
      <c r="T30" s="12"/>
      <c r="U30" s="12"/>
      <c r="V30" s="12"/>
      <c r="W30" s="12"/>
      <c r="X30" s="13">
        <f>SUM(X4:X29)</f>
        <v>8595.369999999999</v>
      </c>
    </row>
    <row r="32" spans="2:25" ht="9" customHeight="1">
      <c r="W32" s="30" t="s">
        <v>111</v>
      </c>
    </row>
    <row r="33" spans="20:21" ht="51">
      <c r="T33" s="6" t="s">
        <v>112</v>
      </c>
      <c r="U33" s="6" t="s">
        <v>113</v>
      </c>
    </row>
  </sheetData>
  <mergeCells count="6">
    <mergeCell ref="C26:C28"/>
    <mergeCell ref="J2:R2"/>
    <mergeCell ref="C4:C10"/>
    <mergeCell ref="C11:C17"/>
    <mergeCell ref="C18:C19"/>
    <mergeCell ref="C20:C25"/>
  </mergeCells>
  <phoneticPr fontId="5" type="noConversion"/>
  <conditionalFormatting sqref="D2:D23 D26:D1048576">
    <cfRule type="duplicateValues" dxfId="2" priority="3"/>
  </conditionalFormatting>
  <conditionalFormatting sqref="D24:D25">
    <cfRule type="duplicateValues" dxfId="1" priority="2"/>
  </conditionalFormatting>
  <conditionalFormatting sqref="F4:F29">
    <cfRule type="duplicateValues" dxfId="0" priority="1"/>
  </conditionalFormatting>
  <pageMargins left="0.7" right="0.7" top="0.75" bottom="0.75" header="0.3" footer="0.3"/>
  <pageSetup paperSize="9" orientation="portrait" horizontalDpi="200" verticalDpi="200" r:id="rId1"/>
  <ignoredErrors>
    <ignoredError sqref="O9 O12 O17 O14 O2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14B8E-02B9-43AE-A388-F55D32C81E69}">
  <dimension ref="A3:C19"/>
  <sheetViews>
    <sheetView workbookViewId="0"/>
  </sheetViews>
  <sheetFormatPr defaultColWidth="8.85546875" defaultRowHeight="15"/>
  <cols>
    <col min="1" max="1" width="21.28515625" bestFit="1" customWidth="1"/>
    <col min="2" max="2" width="12.7109375" bestFit="1" customWidth="1"/>
    <col min="3" max="3" width="12.28515625" bestFit="1" customWidth="1"/>
  </cols>
  <sheetData>
    <row r="3" spans="1:3">
      <c r="A3" t="s">
        <v>114</v>
      </c>
      <c r="C3" t="s">
        <v>96</v>
      </c>
    </row>
    <row r="4" spans="1:3">
      <c r="A4" t="s">
        <v>103</v>
      </c>
      <c r="B4" t="s">
        <v>115</v>
      </c>
      <c r="C4">
        <v>1</v>
      </c>
    </row>
    <row r="5" spans="1:3">
      <c r="A5" t="s">
        <v>116</v>
      </c>
      <c r="B5" t="s">
        <v>117</v>
      </c>
      <c r="C5">
        <v>1</v>
      </c>
    </row>
    <row r="6" spans="1:3">
      <c r="A6" t="s">
        <v>104</v>
      </c>
      <c r="B6" t="s">
        <v>118</v>
      </c>
      <c r="C6">
        <v>1</v>
      </c>
    </row>
    <row r="7" spans="1:3">
      <c r="A7" t="s">
        <v>105</v>
      </c>
      <c r="B7" t="s">
        <v>119</v>
      </c>
      <c r="C7">
        <v>1</v>
      </c>
    </row>
    <row r="8" spans="1:3">
      <c r="A8" t="s">
        <v>106</v>
      </c>
      <c r="B8" t="s">
        <v>120</v>
      </c>
      <c r="C8">
        <v>1</v>
      </c>
    </row>
    <row r="9" spans="1:3">
      <c r="A9" t="s">
        <v>36</v>
      </c>
      <c r="B9" t="s">
        <v>121</v>
      </c>
      <c r="C9">
        <v>1</v>
      </c>
    </row>
    <row r="10" spans="1:3">
      <c r="A10" t="s">
        <v>107</v>
      </c>
      <c r="B10" t="s">
        <v>122</v>
      </c>
      <c r="C10">
        <v>1</v>
      </c>
    </row>
    <row r="11" spans="1:3">
      <c r="A11" t="s">
        <v>108</v>
      </c>
      <c r="B11" t="s">
        <v>123</v>
      </c>
      <c r="C11">
        <v>1</v>
      </c>
    </row>
    <row r="12" spans="1:3">
      <c r="A12" t="s">
        <v>124</v>
      </c>
      <c r="B12" t="s">
        <v>125</v>
      </c>
      <c r="C12">
        <v>1</v>
      </c>
    </row>
    <row r="13" spans="1:3">
      <c r="A13" t="s">
        <v>126</v>
      </c>
      <c r="B13" t="s">
        <v>127</v>
      </c>
      <c r="C13">
        <v>2</v>
      </c>
    </row>
    <row r="14" spans="1:3">
      <c r="A14" t="s">
        <v>128</v>
      </c>
      <c r="B14" t="s">
        <v>129</v>
      </c>
      <c r="C14">
        <v>2</v>
      </c>
    </row>
    <row r="15" spans="1:3">
      <c r="A15" t="s">
        <v>109</v>
      </c>
      <c r="B15" t="s">
        <v>130</v>
      </c>
      <c r="C15">
        <v>2</v>
      </c>
    </row>
    <row r="16" spans="1:3">
      <c r="A16" t="s">
        <v>110</v>
      </c>
      <c r="B16" t="s">
        <v>131</v>
      </c>
      <c r="C16">
        <v>2</v>
      </c>
    </row>
    <row r="17" spans="1:3">
      <c r="A17" t="s">
        <v>132</v>
      </c>
      <c r="B17" t="s">
        <v>133</v>
      </c>
      <c r="C17">
        <v>4</v>
      </c>
    </row>
    <row r="18" spans="1:3">
      <c r="A18" t="s">
        <v>134</v>
      </c>
      <c r="B18" t="s">
        <v>135</v>
      </c>
      <c r="C18">
        <v>1</v>
      </c>
    </row>
    <row r="19" spans="1:3">
      <c r="A19" t="s">
        <v>76</v>
      </c>
      <c r="B19" t="s">
        <v>136</v>
      </c>
      <c r="C19">
        <v>1</v>
      </c>
    </row>
  </sheetData>
  <autoFilter ref="A3:C19" xr:uid="{31A96166-B754-4744-83DC-13D8915F3F2F}"/>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88DDD-CA9A-4B68-B0E1-9BDDB2FD0269}">
  <sheetPr>
    <tabColor theme="8" tint="-0.249977111117893"/>
  </sheetPr>
  <dimension ref="B1:AK80"/>
  <sheetViews>
    <sheetView topLeftCell="A52" zoomScale="85" zoomScaleNormal="85" workbookViewId="0">
      <selection activeCell="U78" sqref="U78"/>
    </sheetView>
  </sheetViews>
  <sheetFormatPr defaultColWidth="9.140625" defaultRowHeight="15.75"/>
  <cols>
    <col min="1" max="1" width="9.140625" style="35"/>
    <col min="2" max="2" width="5.140625" style="35" customWidth="1"/>
    <col min="3" max="3" width="71.28515625" style="38" bestFit="1" customWidth="1"/>
    <col min="4" max="4" width="2.28515625" style="38" customWidth="1"/>
    <col min="5" max="5" width="8.7109375" style="38" bestFit="1" customWidth="1"/>
    <col min="6" max="12" width="7.7109375" style="39" customWidth="1"/>
    <col min="13" max="13" width="7.28515625" style="39" customWidth="1"/>
    <col min="14" max="14" width="9" style="35" bestFit="1" customWidth="1"/>
    <col min="15" max="15" width="1.7109375" style="35" customWidth="1"/>
    <col min="16" max="27" width="9" style="35" bestFit="1" customWidth="1"/>
    <col min="28" max="28" width="1.28515625" style="35" customWidth="1"/>
    <col min="29" max="29" width="2.7109375" style="35" customWidth="1"/>
    <col min="30" max="16384" width="9.140625" style="35"/>
  </cols>
  <sheetData>
    <row r="1" spans="2:28" s="36" customFormat="1" ht="31.5">
      <c r="C1" s="40" t="s">
        <v>137</v>
      </c>
      <c r="D1" s="41"/>
      <c r="E1" s="42"/>
      <c r="F1" s="43"/>
      <c r="G1" s="43"/>
      <c r="H1" s="43"/>
      <c r="I1" s="43"/>
      <c r="J1" s="43"/>
      <c r="K1" s="43"/>
      <c r="L1" s="43"/>
      <c r="M1" s="43"/>
    </row>
    <row r="3" spans="2:28" ht="16.5" thickBot="1">
      <c r="O3" s="44"/>
      <c r="AB3" s="44"/>
    </row>
    <row r="4" spans="2:28" ht="29.25" thickBot="1">
      <c r="B4" s="170" t="s">
        <v>138</v>
      </c>
      <c r="C4" s="171"/>
      <c r="D4" s="171"/>
      <c r="E4" s="171"/>
      <c r="F4" s="172"/>
      <c r="G4" s="45"/>
      <c r="H4" s="45"/>
      <c r="I4" s="45"/>
      <c r="J4" s="45"/>
      <c r="K4" s="45"/>
      <c r="L4" s="45"/>
      <c r="M4" s="45"/>
      <c r="O4" s="44"/>
      <c r="AB4" s="44"/>
    </row>
    <row r="5" spans="2:28" ht="79.5" thickBot="1">
      <c r="B5" s="46"/>
      <c r="C5" s="47" t="s">
        <v>139</v>
      </c>
      <c r="D5" s="48"/>
      <c r="E5" s="48"/>
      <c r="F5" s="49"/>
      <c r="G5" s="50"/>
      <c r="H5" s="50"/>
      <c r="I5" s="50"/>
      <c r="J5" s="50"/>
      <c r="K5" s="50"/>
      <c r="L5" s="50"/>
      <c r="M5" s="50"/>
      <c r="O5" s="44"/>
      <c r="AB5" s="44"/>
    </row>
    <row r="6" spans="2:28" ht="16.5" thickBot="1">
      <c r="B6" s="51"/>
      <c r="C6" s="52"/>
      <c r="D6" s="52"/>
      <c r="E6" s="52"/>
      <c r="F6" s="53"/>
      <c r="G6" s="50"/>
      <c r="H6" s="50"/>
      <c r="I6" s="50"/>
      <c r="J6" s="50"/>
      <c r="K6" s="50"/>
      <c r="L6" s="50"/>
      <c r="M6" s="50"/>
      <c r="O6" s="44"/>
      <c r="AB6" s="44"/>
    </row>
    <row r="7" spans="2:28" ht="16.5" thickBot="1">
      <c r="B7" s="54"/>
      <c r="C7" s="55" t="s">
        <v>140</v>
      </c>
      <c r="D7" s="56"/>
      <c r="E7" s="57">
        <v>6</v>
      </c>
      <c r="F7" s="58"/>
      <c r="G7" s="50"/>
      <c r="H7" s="50"/>
      <c r="I7" s="50"/>
      <c r="J7" s="50"/>
      <c r="K7" s="50"/>
      <c r="L7" s="50"/>
      <c r="M7" s="50"/>
      <c r="O7" s="44"/>
      <c r="AB7" s="44"/>
    </row>
    <row r="8" spans="2:28" ht="16.5" thickBot="1">
      <c r="B8" s="59"/>
      <c r="C8" s="60"/>
      <c r="D8" s="56"/>
      <c r="E8" s="61"/>
      <c r="F8" s="62"/>
      <c r="G8" s="63"/>
      <c r="H8" s="63"/>
      <c r="I8" s="63"/>
      <c r="J8" s="63"/>
      <c r="K8" s="63"/>
      <c r="L8" s="63"/>
      <c r="M8" s="63"/>
      <c r="O8" s="44"/>
      <c r="AB8" s="44"/>
    </row>
    <row r="9" spans="2:28" ht="16.5" thickBot="1">
      <c r="B9" s="54"/>
      <c r="C9" s="55" t="s">
        <v>141</v>
      </c>
      <c r="D9" s="56"/>
      <c r="E9" s="57">
        <v>50</v>
      </c>
      <c r="F9" s="58" t="s">
        <v>142</v>
      </c>
      <c r="G9" s="50"/>
      <c r="H9" s="50"/>
      <c r="I9" s="50"/>
      <c r="J9" s="50"/>
      <c r="K9" s="50"/>
      <c r="L9" s="50"/>
      <c r="M9" s="50"/>
      <c r="O9" s="44"/>
      <c r="AB9" s="44"/>
    </row>
    <row r="10" spans="2:28" ht="16.5" thickBot="1">
      <c r="B10" s="59"/>
      <c r="C10" s="64"/>
      <c r="D10" s="56"/>
      <c r="E10" s="61"/>
      <c r="F10" s="65"/>
      <c r="G10" s="66"/>
      <c r="H10" s="66"/>
      <c r="I10" s="66"/>
      <c r="J10" s="66"/>
      <c r="K10" s="66"/>
      <c r="L10" s="66"/>
      <c r="M10" s="66"/>
      <c r="O10" s="44"/>
      <c r="AB10" s="44"/>
    </row>
    <row r="11" spans="2:28" ht="16.5" thickBot="1">
      <c r="B11" s="54"/>
      <c r="C11" s="55" t="s">
        <v>143</v>
      </c>
      <c r="D11" s="56"/>
      <c r="E11" s="57">
        <v>2</v>
      </c>
      <c r="F11" s="58" t="s">
        <v>144</v>
      </c>
      <c r="G11" s="50"/>
      <c r="H11" s="50"/>
      <c r="I11" s="50"/>
      <c r="J11" s="50"/>
      <c r="K11" s="50"/>
      <c r="L11" s="50"/>
      <c r="M11" s="50"/>
      <c r="O11" s="44"/>
      <c r="AB11" s="44"/>
    </row>
    <row r="12" spans="2:28" ht="16.5" thickBot="1">
      <c r="B12" s="59"/>
      <c r="C12" s="64"/>
      <c r="D12" s="56"/>
      <c r="E12" s="61"/>
      <c r="F12" s="65"/>
      <c r="G12" s="66"/>
      <c r="H12" s="66"/>
      <c r="I12" s="66"/>
      <c r="J12" s="66"/>
      <c r="K12" s="66"/>
      <c r="L12" s="66"/>
      <c r="M12" s="66"/>
      <c r="O12" s="44"/>
      <c r="AB12" s="44"/>
    </row>
    <row r="13" spans="2:28" ht="32.25" thickBot="1">
      <c r="B13" s="54"/>
      <c r="C13" s="67" t="s">
        <v>145</v>
      </c>
      <c r="D13" s="56"/>
      <c r="E13" s="57">
        <v>23</v>
      </c>
      <c r="F13" s="58" t="s">
        <v>144</v>
      </c>
      <c r="G13" s="50"/>
      <c r="H13" s="50"/>
      <c r="I13" s="50"/>
      <c r="J13" s="50"/>
      <c r="K13" s="50"/>
      <c r="L13" s="50"/>
      <c r="M13" s="50"/>
      <c r="O13" s="44"/>
      <c r="AB13" s="44"/>
    </row>
    <row r="14" spans="2:28" ht="16.5" thickBot="1">
      <c r="B14" s="54"/>
      <c r="D14" s="56"/>
      <c r="F14" s="58"/>
      <c r="G14" s="50"/>
      <c r="H14" s="50"/>
      <c r="I14" s="50"/>
      <c r="J14" s="50"/>
      <c r="K14" s="50"/>
      <c r="L14" s="50"/>
      <c r="M14" s="50"/>
      <c r="O14" s="44"/>
      <c r="AB14" s="44"/>
    </row>
    <row r="15" spans="2:28" ht="16.5" thickBot="1">
      <c r="B15" s="68"/>
      <c r="C15" s="69" t="s">
        <v>146</v>
      </c>
      <c r="D15" s="70"/>
      <c r="E15" s="71">
        <f>((E7*E13)+((E7-1)*E11)+2)-(E13-(E9/25.4))</f>
        <v>128.96850393700788</v>
      </c>
      <c r="F15" s="72" t="s">
        <v>144</v>
      </c>
      <c r="G15" s="73"/>
      <c r="H15" s="73"/>
      <c r="I15" s="73"/>
      <c r="J15" s="73"/>
      <c r="K15" s="73"/>
      <c r="L15" s="73"/>
      <c r="M15" s="73"/>
      <c r="O15" s="44"/>
      <c r="AB15" s="44"/>
    </row>
    <row r="16" spans="2:28" ht="8.25" customHeight="1" thickBot="1">
      <c r="B16" s="59"/>
      <c r="C16" s="64"/>
      <c r="D16" s="70"/>
      <c r="E16" s="74"/>
      <c r="F16" s="65"/>
      <c r="G16" s="66"/>
      <c r="H16" s="66"/>
      <c r="I16" s="66"/>
      <c r="J16" s="66"/>
      <c r="K16" s="66"/>
      <c r="L16" s="66"/>
      <c r="M16" s="66"/>
      <c r="O16" s="44"/>
      <c r="AB16" s="44"/>
    </row>
    <row r="17" spans="2:37" ht="16.5" thickBot="1">
      <c r="B17" s="54"/>
      <c r="C17" s="75" t="s">
        <v>147</v>
      </c>
      <c r="D17" s="56"/>
      <c r="E17" s="76">
        <f xml:space="preserve"> (E7*E13)+(E7*(E11-1))</f>
        <v>144</v>
      </c>
      <c r="F17" s="58" t="s">
        <v>144</v>
      </c>
      <c r="G17" s="50"/>
      <c r="H17" s="50"/>
      <c r="I17" s="50"/>
      <c r="J17" s="50"/>
      <c r="K17" s="50"/>
      <c r="L17" s="50"/>
      <c r="M17" s="50"/>
      <c r="O17" s="44"/>
      <c r="AB17" s="44"/>
    </row>
    <row r="18" spans="2:37" ht="16.5" thickBot="1">
      <c r="B18" s="77"/>
      <c r="C18" s="78"/>
      <c r="D18" s="79"/>
      <c r="E18" s="78"/>
      <c r="F18" s="80"/>
      <c r="O18" s="44"/>
      <c r="AB18" s="44"/>
    </row>
    <row r="19" spans="2:37">
      <c r="O19" s="44"/>
      <c r="AB19" s="44"/>
    </row>
    <row r="20" spans="2:37" ht="409.5" customHeight="1">
      <c r="O20" s="44"/>
      <c r="Z20" s="173" t="s">
        <v>157</v>
      </c>
      <c r="AA20" s="173"/>
      <c r="AB20" s="173"/>
      <c r="AC20" s="173"/>
      <c r="AD20" s="173"/>
      <c r="AE20" s="173"/>
      <c r="AF20" s="173"/>
      <c r="AG20" s="173"/>
      <c r="AH20" s="173"/>
      <c r="AI20" s="173"/>
      <c r="AJ20" s="173"/>
      <c r="AK20" s="173"/>
    </row>
    <row r="21" spans="2:37">
      <c r="O21" s="44"/>
      <c r="AB21" s="44"/>
    </row>
    <row r="22" spans="2:37">
      <c r="O22" s="44"/>
      <c r="AB22" s="44"/>
    </row>
    <row r="23" spans="2:37">
      <c r="O23" s="44"/>
      <c r="AB23" s="44"/>
    </row>
    <row r="24" spans="2:37">
      <c r="O24" s="44"/>
      <c r="AB24" s="44"/>
    </row>
    <row r="25" spans="2:37">
      <c r="O25" s="44"/>
      <c r="AB25" s="44"/>
    </row>
    <row r="26" spans="2:37">
      <c r="O26" s="44"/>
      <c r="AB26" s="44"/>
    </row>
    <row r="27" spans="2:37" ht="19.5" customHeight="1">
      <c r="O27" s="44"/>
      <c r="AB27" s="44"/>
    </row>
    <row r="28" spans="2:37">
      <c r="O28" s="44"/>
      <c r="V28" s="81"/>
      <c r="AB28" s="44"/>
    </row>
    <row r="29" spans="2:37">
      <c r="O29" s="44"/>
      <c r="V29" s="82"/>
      <c r="W29" s="83"/>
      <c r="X29" s="83"/>
      <c r="Y29" s="83"/>
      <c r="Z29" s="83"/>
      <c r="AA29" s="83"/>
      <c r="AB29" s="44"/>
    </row>
    <row r="30" spans="2:37">
      <c r="O30" s="44"/>
      <c r="V30" s="82"/>
      <c r="W30" s="83"/>
      <c r="X30" s="83"/>
      <c r="Y30" s="83"/>
      <c r="Z30" s="83"/>
      <c r="AA30" s="83"/>
      <c r="AB30" s="44"/>
    </row>
    <row r="31" spans="2:37">
      <c r="O31" s="44"/>
      <c r="V31" s="82"/>
      <c r="W31" s="83"/>
      <c r="X31" s="83"/>
      <c r="Y31" s="83"/>
      <c r="Z31" s="83"/>
      <c r="AA31" s="83"/>
      <c r="AB31" s="44"/>
    </row>
    <row r="32" spans="2:37">
      <c r="O32" s="44"/>
      <c r="AB32" s="44"/>
    </row>
    <row r="33" spans="2:28" s="36" customFormat="1" ht="9" customHeight="1"/>
    <row r="34" spans="2:28" ht="16.5" thickBot="1">
      <c r="O34" s="44"/>
      <c r="AB34" s="44"/>
    </row>
    <row r="35" spans="2:28" s="37" customFormat="1" ht="29.25" thickBot="1">
      <c r="B35" s="170" t="s">
        <v>148</v>
      </c>
      <c r="C35" s="171"/>
      <c r="D35" s="171"/>
      <c r="E35" s="171"/>
      <c r="F35" s="172"/>
      <c r="G35" s="45"/>
      <c r="H35" s="45"/>
      <c r="I35" s="45"/>
      <c r="J35" s="45"/>
      <c r="K35" s="45"/>
      <c r="L35" s="45"/>
      <c r="M35" s="45"/>
      <c r="O35" s="84"/>
      <c r="U35" s="85"/>
      <c r="V35" s="85"/>
      <c r="W35" s="85"/>
      <c r="X35" s="85"/>
      <c r="Y35" s="85"/>
      <c r="Z35" s="85"/>
      <c r="AA35" s="85"/>
      <c r="AB35" s="84"/>
    </row>
    <row r="36" spans="2:28" ht="79.5" thickBot="1">
      <c r="B36" s="46"/>
      <c r="C36" s="47" t="s">
        <v>149</v>
      </c>
      <c r="D36" s="48"/>
      <c r="E36" s="48"/>
      <c r="F36" s="49"/>
      <c r="G36" s="50"/>
      <c r="H36" s="50"/>
      <c r="I36" s="50"/>
      <c r="J36" s="50"/>
      <c r="K36" s="50"/>
      <c r="L36" s="50"/>
      <c r="M36" s="50"/>
      <c r="O36" s="44"/>
      <c r="U36" s="85"/>
      <c r="V36" s="85"/>
      <c r="W36" s="85"/>
      <c r="X36" s="85"/>
      <c r="Y36" s="85"/>
      <c r="Z36" s="85"/>
      <c r="AA36" s="85"/>
      <c r="AB36" s="44"/>
    </row>
    <row r="37" spans="2:28">
      <c r="B37" s="51"/>
      <c r="C37" s="52"/>
      <c r="D37" s="52"/>
      <c r="E37" s="52"/>
      <c r="F37" s="53"/>
      <c r="G37" s="50"/>
      <c r="H37" s="50"/>
      <c r="I37" s="50"/>
      <c r="J37" s="50"/>
      <c r="K37" s="50"/>
      <c r="L37" s="50"/>
      <c r="M37" s="50"/>
      <c r="O37" s="44"/>
      <c r="U37" s="85"/>
      <c r="V37" s="85"/>
      <c r="W37" s="85"/>
      <c r="X37" s="85"/>
      <c r="Y37" s="85"/>
      <c r="Z37" s="85"/>
      <c r="AA37" s="85"/>
      <c r="AB37" s="44"/>
    </row>
    <row r="38" spans="2:28">
      <c r="B38" s="86"/>
      <c r="C38" s="87" t="s">
        <v>150</v>
      </c>
      <c r="D38" s="88"/>
      <c r="E38" s="88"/>
      <c r="F38" s="89"/>
      <c r="G38" s="90"/>
      <c r="H38" s="90"/>
      <c r="I38" s="90"/>
      <c r="J38" s="90"/>
      <c r="K38" s="90"/>
      <c r="L38" s="90"/>
      <c r="M38" s="90"/>
      <c r="O38" s="44"/>
      <c r="U38" s="85"/>
      <c r="V38" s="85"/>
      <c r="W38" s="85"/>
      <c r="X38" s="85"/>
      <c r="Y38" s="85"/>
      <c r="Z38" s="85"/>
      <c r="AA38" s="85"/>
      <c r="AB38" s="44"/>
    </row>
    <row r="39" spans="2:28" ht="6.75" customHeight="1" thickBot="1">
      <c r="B39" s="54"/>
      <c r="C39" s="56"/>
      <c r="D39" s="56"/>
      <c r="E39" s="56"/>
      <c r="F39" s="58"/>
      <c r="G39" s="50"/>
      <c r="H39" s="50"/>
      <c r="I39" s="50"/>
      <c r="J39" s="50"/>
      <c r="K39" s="50"/>
      <c r="L39" s="50"/>
      <c r="M39" s="50"/>
      <c r="O39" s="44"/>
      <c r="U39" s="85"/>
      <c r="V39" s="85"/>
      <c r="W39" s="85"/>
      <c r="X39" s="85"/>
      <c r="Y39" s="85"/>
      <c r="Z39" s="85"/>
      <c r="AA39" s="85"/>
      <c r="AB39" s="44"/>
    </row>
    <row r="40" spans="2:28" ht="16.5" thickBot="1">
      <c r="B40" s="54"/>
      <c r="C40" s="91" t="s">
        <v>151</v>
      </c>
      <c r="D40" s="56"/>
      <c r="E40" s="57">
        <v>55</v>
      </c>
      <c r="F40" s="58"/>
      <c r="G40" s="50"/>
      <c r="H40" s="50"/>
      <c r="I40" s="50"/>
      <c r="J40" s="50"/>
      <c r="K40" s="50"/>
      <c r="L40" s="50"/>
      <c r="M40" s="50"/>
      <c r="O40" s="44"/>
      <c r="U40" s="85"/>
      <c r="V40" s="85"/>
      <c r="W40" s="85"/>
      <c r="X40" s="85"/>
      <c r="Y40" s="85"/>
      <c r="Z40" s="85"/>
      <c r="AA40" s="85"/>
      <c r="AB40" s="44"/>
    </row>
    <row r="41" spans="2:28" ht="8.25" customHeight="1" thickBot="1">
      <c r="B41" s="59"/>
      <c r="C41" s="60"/>
      <c r="D41" s="56"/>
      <c r="E41" s="92"/>
      <c r="F41" s="62"/>
      <c r="O41" s="44"/>
      <c r="U41" s="85"/>
      <c r="V41" s="85"/>
      <c r="W41" s="85"/>
      <c r="X41" s="85"/>
      <c r="Y41" s="85"/>
      <c r="Z41" s="85"/>
      <c r="AA41" s="85"/>
      <c r="AB41" s="44"/>
    </row>
    <row r="42" spans="2:28" ht="16.5" thickBot="1">
      <c r="B42" s="54"/>
      <c r="C42" s="69" t="s">
        <v>152</v>
      </c>
      <c r="D42" s="56"/>
      <c r="E42" s="71">
        <f>E40*1.82</f>
        <v>100.10000000000001</v>
      </c>
      <c r="F42" s="58" t="s">
        <v>144</v>
      </c>
      <c r="G42" s="50"/>
      <c r="H42" s="50"/>
      <c r="I42" s="50"/>
      <c r="J42" s="50"/>
      <c r="K42" s="50"/>
      <c r="L42" s="50"/>
      <c r="M42" s="50"/>
      <c r="O42" s="44"/>
      <c r="U42" s="85"/>
      <c r="V42" s="85"/>
      <c r="W42" s="85"/>
      <c r="X42" s="85"/>
      <c r="Y42" s="85"/>
      <c r="Z42" s="85"/>
      <c r="AA42" s="85"/>
      <c r="AB42" s="44"/>
    </row>
    <row r="43" spans="2:28">
      <c r="B43" s="54"/>
      <c r="C43" s="93"/>
      <c r="D43" s="56"/>
      <c r="E43" s="94"/>
      <c r="F43" s="58"/>
      <c r="G43" s="50"/>
      <c r="H43" s="50"/>
      <c r="I43" s="50"/>
      <c r="J43" s="50"/>
      <c r="K43" s="50"/>
      <c r="L43" s="50"/>
      <c r="M43" s="50"/>
      <c r="O43" s="44"/>
      <c r="U43" s="85"/>
      <c r="V43" s="85"/>
      <c r="W43" s="85"/>
      <c r="X43" s="85"/>
      <c r="Y43" s="85"/>
      <c r="Z43" s="85"/>
      <c r="AA43" s="85"/>
      <c r="AB43" s="44"/>
    </row>
    <row r="44" spans="2:28">
      <c r="B44" s="86"/>
      <c r="C44" s="95" t="s">
        <v>153</v>
      </c>
      <c r="D44" s="88"/>
      <c r="E44" s="96"/>
      <c r="F44" s="89"/>
      <c r="G44" s="90"/>
      <c r="H44" s="90"/>
      <c r="I44" s="90"/>
      <c r="J44" s="90"/>
      <c r="K44" s="90"/>
      <c r="L44" s="90"/>
      <c r="M44" s="90"/>
      <c r="O44" s="44"/>
      <c r="U44" s="85"/>
      <c r="V44" s="85"/>
      <c r="W44" s="85"/>
      <c r="X44" s="85"/>
      <c r="Y44" s="85"/>
      <c r="Z44" s="85"/>
      <c r="AA44" s="85"/>
      <c r="AB44" s="44"/>
    </row>
    <row r="45" spans="2:28" ht="7.5" customHeight="1" thickBot="1">
      <c r="B45" s="54"/>
      <c r="F45" s="58"/>
      <c r="G45" s="50"/>
      <c r="H45" s="50"/>
      <c r="I45" s="50"/>
      <c r="J45" s="50"/>
      <c r="K45" s="50"/>
      <c r="L45" s="50"/>
      <c r="M45" s="50"/>
      <c r="O45" s="44"/>
      <c r="U45" s="85"/>
      <c r="V45" s="85"/>
      <c r="W45" s="85"/>
      <c r="X45" s="85"/>
      <c r="Y45" s="85"/>
      <c r="Z45" s="85"/>
      <c r="AA45" s="85"/>
      <c r="AB45" s="44"/>
    </row>
    <row r="46" spans="2:28" ht="16.5" thickBot="1">
      <c r="B46" s="54"/>
      <c r="C46" s="91" t="s">
        <v>154</v>
      </c>
      <c r="D46" s="56"/>
      <c r="E46" s="57">
        <v>40</v>
      </c>
      <c r="F46" s="58" t="s">
        <v>144</v>
      </c>
      <c r="G46" s="50"/>
      <c r="H46" s="50"/>
      <c r="I46" s="50"/>
      <c r="J46" s="50"/>
      <c r="K46" s="50"/>
      <c r="L46" s="50"/>
      <c r="M46" s="50"/>
      <c r="O46" s="44"/>
      <c r="U46" s="85"/>
      <c r="V46" s="85"/>
      <c r="W46" s="85"/>
      <c r="X46" s="85"/>
      <c r="Y46" s="85"/>
      <c r="Z46" s="85"/>
      <c r="AA46" s="85"/>
      <c r="AB46" s="44"/>
    </row>
    <row r="47" spans="2:28" ht="8.25" customHeight="1" thickBot="1">
      <c r="B47" s="59"/>
      <c r="C47" s="64"/>
      <c r="D47" s="56"/>
      <c r="E47" s="92"/>
      <c r="F47" s="65"/>
      <c r="G47" s="50"/>
      <c r="H47" s="50"/>
      <c r="I47" s="50"/>
      <c r="J47" s="50"/>
      <c r="K47" s="50"/>
      <c r="L47" s="50"/>
      <c r="M47" s="50"/>
      <c r="O47" s="44"/>
      <c r="U47" s="85"/>
      <c r="V47" s="85"/>
      <c r="W47" s="85"/>
      <c r="X47" s="85"/>
      <c r="Y47" s="85"/>
      <c r="Z47" s="85"/>
      <c r="AA47" s="85"/>
      <c r="AB47" s="44"/>
    </row>
    <row r="48" spans="2:28" ht="16.5" thickBot="1">
      <c r="B48" s="54"/>
      <c r="C48" s="69" t="s">
        <v>155</v>
      </c>
      <c r="D48" s="56"/>
      <c r="E48" s="71">
        <f>E46+(E42*0.22)</f>
        <v>62.022000000000006</v>
      </c>
      <c r="F48" s="58" t="s">
        <v>144</v>
      </c>
      <c r="G48" s="50"/>
      <c r="H48" s="50"/>
      <c r="I48" s="50"/>
      <c r="J48" s="50"/>
      <c r="K48" s="50"/>
      <c r="L48" s="50"/>
      <c r="M48" s="50"/>
      <c r="O48" s="44"/>
      <c r="U48" s="85"/>
      <c r="V48" s="85"/>
      <c r="W48" s="85"/>
      <c r="X48" s="85"/>
      <c r="Y48" s="85"/>
      <c r="Z48" s="85"/>
      <c r="AA48" s="85"/>
      <c r="AB48" s="44"/>
    </row>
    <row r="49" spans="2:28" ht="16.5" thickBot="1">
      <c r="B49" s="77"/>
      <c r="C49" s="78"/>
      <c r="D49" s="79"/>
      <c r="E49" s="78"/>
      <c r="F49" s="80"/>
      <c r="O49" s="44"/>
      <c r="U49" s="85"/>
      <c r="V49" s="85"/>
      <c r="W49" s="85"/>
      <c r="X49" s="85"/>
      <c r="Y49" s="85"/>
      <c r="Z49" s="85"/>
      <c r="AA49" s="85"/>
      <c r="AB49" s="44"/>
    </row>
    <row r="50" spans="2:28" ht="8.25" customHeight="1">
      <c r="O50" s="44"/>
      <c r="AB50" s="44"/>
    </row>
    <row r="51" spans="2:28">
      <c r="F51" s="35"/>
      <c r="G51" s="35"/>
      <c r="H51" s="35"/>
      <c r="I51" s="35"/>
      <c r="J51" s="35"/>
      <c r="K51" s="35"/>
      <c r="L51" s="35"/>
      <c r="M51" s="35"/>
    </row>
    <row r="52" spans="2:28">
      <c r="F52" s="35"/>
      <c r="G52" s="35"/>
      <c r="H52" s="35"/>
      <c r="I52" s="35"/>
      <c r="J52" s="35"/>
      <c r="K52" s="35"/>
      <c r="L52" s="35"/>
      <c r="M52" s="35"/>
    </row>
    <row r="53" spans="2:28">
      <c r="F53" s="35"/>
      <c r="G53" s="35"/>
      <c r="H53" s="35"/>
      <c r="I53" s="35"/>
      <c r="J53" s="35"/>
      <c r="K53" s="35"/>
      <c r="L53" s="35"/>
      <c r="M53" s="35"/>
    </row>
    <row r="56" spans="2:28">
      <c r="C56" s="174" t="s">
        <v>156</v>
      </c>
    </row>
    <row r="57" spans="2:28">
      <c r="C57" s="174"/>
    </row>
    <row r="58" spans="2:28">
      <c r="C58" s="174"/>
    </row>
    <row r="59" spans="2:28">
      <c r="C59" s="174"/>
    </row>
    <row r="60" spans="2:28">
      <c r="C60" s="174"/>
    </row>
    <row r="62" spans="2:28" ht="16.5" thickBot="1"/>
    <row r="63" spans="2:28" ht="29.25" thickBot="1">
      <c r="B63" s="170" t="s">
        <v>148</v>
      </c>
      <c r="C63" s="171"/>
      <c r="D63" s="171"/>
      <c r="E63" s="171"/>
      <c r="F63" s="172"/>
    </row>
    <row r="64" spans="2:28" ht="79.5" thickBot="1">
      <c r="B64" s="46"/>
      <c r="C64" s="47" t="s">
        <v>149</v>
      </c>
      <c r="D64" s="48"/>
      <c r="E64" s="48"/>
      <c r="F64" s="49"/>
      <c r="K64"/>
    </row>
    <row r="65" spans="2:20">
      <c r="B65" s="51"/>
      <c r="C65" s="52"/>
      <c r="D65" s="52"/>
      <c r="E65" s="52"/>
      <c r="F65" s="53"/>
    </row>
    <row r="66" spans="2:20">
      <c r="B66" s="86"/>
      <c r="C66" s="87" t="s">
        <v>158</v>
      </c>
      <c r="D66" s="88"/>
      <c r="E66" s="88"/>
      <c r="F66" s="89"/>
    </row>
    <row r="67" spans="2:20" thickBot="1">
      <c r="B67" s="54"/>
      <c r="C67" s="35"/>
      <c r="D67" s="35"/>
      <c r="E67" s="35"/>
      <c r="F67" s="97"/>
      <c r="T67" s="35" t="s">
        <v>162</v>
      </c>
    </row>
    <row r="68" spans="2:20" thickBot="1">
      <c r="B68" s="54"/>
      <c r="C68" s="98" t="s">
        <v>166</v>
      </c>
      <c r="D68" s="35"/>
      <c r="E68" s="99">
        <v>76</v>
      </c>
      <c r="F68" s="97"/>
    </row>
    <row r="69" spans="2:20" thickBot="1">
      <c r="B69" s="54"/>
      <c r="C69" s="100"/>
      <c r="D69" s="35"/>
      <c r="E69" s="101"/>
      <c r="F69" s="97"/>
    </row>
    <row r="70" spans="2:20" thickBot="1">
      <c r="B70" s="54"/>
      <c r="C70" s="98" t="s">
        <v>163</v>
      </c>
      <c r="D70" s="35"/>
      <c r="E70" s="99">
        <v>40</v>
      </c>
      <c r="F70" s="97"/>
    </row>
    <row r="71" spans="2:20" thickBot="1">
      <c r="B71" s="54"/>
      <c r="C71" s="100"/>
      <c r="D71" s="35"/>
      <c r="E71" s="101"/>
      <c r="F71" s="97"/>
    </row>
    <row r="72" spans="2:20" thickBot="1">
      <c r="B72" s="54"/>
      <c r="C72" s="98" t="s">
        <v>159</v>
      </c>
      <c r="D72" s="35"/>
      <c r="E72" s="99">
        <v>15</v>
      </c>
      <c r="F72" s="97"/>
    </row>
    <row r="73" spans="2:20" thickBot="1">
      <c r="B73" s="54"/>
      <c r="C73" s="100"/>
      <c r="D73" s="35"/>
      <c r="E73" s="101"/>
      <c r="F73" s="97"/>
    </row>
    <row r="74" spans="2:20" ht="16.5" thickBot="1">
      <c r="B74" s="54"/>
      <c r="C74" s="69" t="s">
        <v>160</v>
      </c>
      <c r="D74" s="35"/>
      <c r="E74" s="71">
        <f>E68*1.6</f>
        <v>121.60000000000001</v>
      </c>
      <c r="F74" s="97"/>
    </row>
    <row r="75" spans="2:20" thickBot="1">
      <c r="B75" s="54"/>
      <c r="C75" s="102" t="s">
        <v>161</v>
      </c>
      <c r="D75" s="35"/>
      <c r="E75" s="101"/>
      <c r="F75" s="97"/>
    </row>
    <row r="76" spans="2:20" ht="16.5" thickBot="1">
      <c r="B76" s="54"/>
      <c r="C76" s="69" t="s">
        <v>164</v>
      </c>
      <c r="D76" s="35"/>
      <c r="E76" s="71">
        <f>E70+(E74*(SIN(RADIANS(E72))))</f>
        <v>71.472395884466522</v>
      </c>
      <c r="F76" s="97"/>
    </row>
    <row r="77" spans="2:20" ht="15">
      <c r="B77" s="54"/>
      <c r="C77" s="103" t="s">
        <v>165</v>
      </c>
      <c r="D77" s="35"/>
      <c r="E77" s="35"/>
      <c r="F77" s="97"/>
    </row>
    <row r="78" spans="2:20" ht="16.5" thickBot="1">
      <c r="B78" s="77"/>
      <c r="C78" s="104"/>
      <c r="D78" s="78"/>
      <c r="E78" s="78"/>
      <c r="F78" s="80"/>
    </row>
    <row r="79" spans="2:20">
      <c r="C79" s="105"/>
    </row>
    <row r="80" spans="2:20">
      <c r="C80" s="105"/>
    </row>
  </sheetData>
  <mergeCells count="5">
    <mergeCell ref="B4:F4"/>
    <mergeCell ref="Z20:AK20"/>
    <mergeCell ref="B35:F35"/>
    <mergeCell ref="C56:C60"/>
    <mergeCell ref="B63:F63"/>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8763B-BBAD-44CF-89CB-AAC99162E0FE}">
  <sheetPr>
    <tabColor theme="8" tint="-0.249977111117893"/>
    <pageSetUpPr fitToPage="1"/>
  </sheetPr>
  <dimension ref="A1:AB42"/>
  <sheetViews>
    <sheetView showGridLines="0" tabSelected="1" topLeftCell="A28" zoomScale="85" zoomScaleNormal="85" workbookViewId="0">
      <selection activeCell="U6" sqref="U6"/>
    </sheetView>
  </sheetViews>
  <sheetFormatPr defaultColWidth="9.140625" defaultRowHeight="19.5"/>
  <cols>
    <col min="1" max="1" width="2.28515625" style="109" customWidth="1"/>
    <col min="2" max="2" width="5.140625" style="109" customWidth="1"/>
    <col min="3" max="3" width="71.28515625" style="109" bestFit="1" customWidth="1"/>
    <col min="4" max="4" width="2.28515625" style="109" customWidth="1"/>
    <col min="5" max="5" width="8.7109375" style="109" bestFit="1" customWidth="1"/>
    <col min="6" max="12" width="7.7109375" style="110" customWidth="1"/>
    <col min="13" max="13" width="7.28515625" style="110" customWidth="1"/>
    <col min="14" max="26" width="9.140625" style="109"/>
    <col min="27" max="27" width="2.7109375" style="109" customWidth="1"/>
    <col min="28" max="16384" width="9.140625" style="109"/>
  </cols>
  <sheetData>
    <row r="1" spans="1:18" ht="114" customHeight="1">
      <c r="A1" s="179"/>
      <c r="B1" s="179"/>
      <c r="C1" s="179"/>
      <c r="D1" s="179"/>
      <c r="E1" s="179"/>
      <c r="F1" s="179"/>
      <c r="G1" s="179"/>
      <c r="H1" s="179"/>
      <c r="I1" s="179"/>
      <c r="J1" s="179"/>
      <c r="K1" s="179"/>
      <c r="L1" s="179"/>
      <c r="M1" s="179"/>
      <c r="N1" s="179"/>
      <c r="O1" s="179"/>
      <c r="P1" s="179"/>
      <c r="Q1" s="179"/>
      <c r="R1" s="179"/>
    </row>
    <row r="2" spans="1:18" s="106" customFormat="1">
      <c r="C2" s="107" t="s">
        <v>137</v>
      </c>
      <c r="D2" s="107"/>
      <c r="F2" s="108"/>
      <c r="G2" s="108"/>
      <c r="H2" s="108"/>
      <c r="I2" s="108"/>
      <c r="J2" s="108"/>
      <c r="K2" s="108"/>
      <c r="L2" s="108"/>
      <c r="M2" s="108"/>
    </row>
    <row r="4" spans="1:18" ht="20.25" thickBot="1"/>
    <row r="5" spans="1:18" ht="20.25" thickBot="1">
      <c r="B5" s="175" t="s">
        <v>167</v>
      </c>
      <c r="C5" s="176"/>
      <c r="D5" s="176"/>
      <c r="E5" s="176"/>
      <c r="F5" s="177"/>
      <c r="G5" s="111"/>
      <c r="H5" s="111"/>
      <c r="I5" s="111"/>
      <c r="J5" s="111"/>
      <c r="K5" s="111"/>
      <c r="L5" s="111"/>
      <c r="M5" s="111"/>
    </row>
    <row r="6" spans="1:18" ht="65.25" customHeight="1" thickBot="1">
      <c r="B6" s="112"/>
      <c r="C6" s="113" t="s">
        <v>170</v>
      </c>
      <c r="D6" s="114"/>
      <c r="E6" s="114"/>
      <c r="F6" s="115"/>
      <c r="G6" s="116"/>
      <c r="H6" s="116"/>
      <c r="I6" s="116"/>
      <c r="J6" s="116"/>
      <c r="K6" s="116"/>
      <c r="L6" s="116"/>
      <c r="M6" s="116"/>
    </row>
    <row r="7" spans="1:18" ht="9.9499999999999993" customHeight="1" thickBot="1">
      <c r="B7" s="117"/>
      <c r="C7" s="118"/>
      <c r="D7" s="118"/>
      <c r="E7" s="118"/>
      <c r="F7" s="119"/>
      <c r="G7" s="116"/>
      <c r="H7" s="116"/>
      <c r="I7" s="116"/>
      <c r="J7" s="116"/>
      <c r="K7" s="116"/>
      <c r="L7" s="116"/>
      <c r="M7" s="116"/>
    </row>
    <row r="8" spans="1:18" ht="20.25" thickBot="1">
      <c r="B8" s="120"/>
      <c r="C8" s="121" t="s">
        <v>140</v>
      </c>
      <c r="D8" s="122"/>
      <c r="E8" s="123">
        <v>6</v>
      </c>
      <c r="F8" s="124"/>
      <c r="G8" s="116"/>
      <c r="H8" s="116"/>
      <c r="I8" s="116"/>
      <c r="J8" s="116"/>
      <c r="K8" s="116"/>
      <c r="L8" s="116"/>
      <c r="M8" s="116"/>
    </row>
    <row r="9" spans="1:18" ht="9.9499999999999993" customHeight="1" thickBot="1">
      <c r="B9" s="125"/>
      <c r="C9" s="126"/>
      <c r="D9" s="122"/>
      <c r="E9" s="127"/>
      <c r="F9" s="128"/>
      <c r="G9" s="129"/>
      <c r="H9" s="129"/>
      <c r="I9" s="129"/>
      <c r="J9" s="129"/>
      <c r="K9" s="129"/>
      <c r="L9" s="129"/>
      <c r="M9" s="129"/>
    </row>
    <row r="10" spans="1:18" ht="20.25" thickBot="1">
      <c r="B10" s="120"/>
      <c r="C10" s="121" t="s">
        <v>141</v>
      </c>
      <c r="D10" s="122"/>
      <c r="E10" s="123">
        <v>200</v>
      </c>
      <c r="F10" s="124" t="s">
        <v>142</v>
      </c>
      <c r="G10" s="116"/>
      <c r="H10" s="116"/>
      <c r="I10" s="116"/>
      <c r="J10" s="116"/>
      <c r="K10" s="116"/>
      <c r="L10" s="116"/>
      <c r="M10" s="116"/>
    </row>
    <row r="11" spans="1:18" ht="9.9499999999999993" customHeight="1" thickBot="1">
      <c r="B11" s="125"/>
      <c r="C11" s="130"/>
      <c r="D11" s="122"/>
      <c r="E11" s="127"/>
      <c r="F11" s="131"/>
      <c r="G11" s="132"/>
      <c r="H11" s="132"/>
      <c r="I11" s="132"/>
      <c r="J11" s="132"/>
      <c r="K11" s="132"/>
      <c r="L11" s="132"/>
      <c r="M11" s="132"/>
    </row>
    <row r="12" spans="1:18" ht="20.25" thickBot="1">
      <c r="B12" s="120"/>
      <c r="C12" s="121" t="s">
        <v>143</v>
      </c>
      <c r="D12" s="122"/>
      <c r="E12" s="123">
        <v>2</v>
      </c>
      <c r="F12" s="124" t="s">
        <v>144</v>
      </c>
      <c r="G12" s="116"/>
      <c r="H12" s="116"/>
      <c r="I12" s="116"/>
      <c r="J12" s="116"/>
      <c r="K12" s="116"/>
      <c r="L12" s="116"/>
      <c r="M12" s="116"/>
    </row>
    <row r="13" spans="1:18" ht="9.9499999999999993" customHeight="1" thickBot="1">
      <c r="B13" s="125"/>
      <c r="C13" s="130"/>
      <c r="D13" s="122"/>
      <c r="E13" s="127"/>
      <c r="F13" s="131"/>
      <c r="G13" s="132"/>
      <c r="H13" s="132"/>
      <c r="I13" s="132"/>
      <c r="J13" s="132"/>
      <c r="K13" s="132"/>
      <c r="L13" s="132"/>
      <c r="M13" s="132"/>
    </row>
    <row r="14" spans="1:18" ht="39" thickBot="1">
      <c r="B14" s="120"/>
      <c r="C14" s="133" t="s">
        <v>173</v>
      </c>
      <c r="D14" s="122"/>
      <c r="E14" s="123">
        <v>23</v>
      </c>
      <c r="F14" s="124" t="s">
        <v>144</v>
      </c>
      <c r="G14" s="116"/>
      <c r="H14" s="116"/>
      <c r="I14" s="116"/>
      <c r="J14" s="116"/>
      <c r="K14" s="116"/>
      <c r="L14" s="116"/>
      <c r="M14" s="116"/>
    </row>
    <row r="15" spans="1:18" ht="9.9499999999999993" customHeight="1" thickBot="1">
      <c r="B15" s="120"/>
      <c r="D15" s="122"/>
      <c r="F15" s="124"/>
      <c r="G15" s="116"/>
      <c r="H15" s="116"/>
      <c r="I15" s="116"/>
      <c r="J15" s="116"/>
      <c r="K15" s="116"/>
      <c r="L15" s="116"/>
      <c r="M15" s="116"/>
    </row>
    <row r="16" spans="1:18" ht="20.25" thickBot="1">
      <c r="B16" s="125"/>
      <c r="C16" s="134" t="s">
        <v>168</v>
      </c>
      <c r="D16" s="135"/>
      <c r="E16" s="136">
        <f>((E8*E14)+((E8-1)*E12)+2)-(E14-(E10/25.4))</f>
        <v>134.8740157480315</v>
      </c>
      <c r="F16" s="131" t="s">
        <v>144</v>
      </c>
      <c r="G16" s="132"/>
      <c r="H16" s="132"/>
      <c r="I16" s="132"/>
      <c r="J16" s="132"/>
      <c r="K16" s="132"/>
      <c r="L16" s="132"/>
      <c r="M16" s="132"/>
    </row>
    <row r="17" spans="2:28" ht="9.9499999999999993" customHeight="1" thickBot="1">
      <c r="B17" s="125"/>
      <c r="C17" s="130"/>
      <c r="D17" s="135"/>
      <c r="E17" s="137"/>
      <c r="F17" s="131"/>
      <c r="G17" s="132"/>
      <c r="H17" s="132"/>
      <c r="I17" s="132"/>
      <c r="J17" s="132"/>
      <c r="K17" s="132"/>
      <c r="L17" s="132"/>
      <c r="M17" s="132"/>
    </row>
    <row r="18" spans="2:28" ht="20.25" thickBot="1">
      <c r="B18" s="120"/>
      <c r="C18" s="134" t="s">
        <v>169</v>
      </c>
      <c r="D18" s="122"/>
      <c r="E18" s="154">
        <f xml:space="preserve"> (E8*E14)+(E8*(E12-1))</f>
        <v>144</v>
      </c>
      <c r="F18" s="124" t="s">
        <v>144</v>
      </c>
      <c r="G18" s="116"/>
      <c r="H18" s="116"/>
      <c r="I18" s="116"/>
      <c r="J18" s="116"/>
      <c r="K18" s="116"/>
      <c r="L18" s="116"/>
      <c r="M18" s="116"/>
    </row>
    <row r="19" spans="2:28" ht="9.9499999999999993" customHeight="1" thickBot="1">
      <c r="B19" s="138"/>
      <c r="C19" s="139"/>
      <c r="D19" s="140"/>
      <c r="E19" s="139"/>
      <c r="F19" s="141"/>
    </row>
    <row r="21" spans="2:28" ht="195.75" customHeight="1">
      <c r="B21" s="178" t="s">
        <v>172</v>
      </c>
      <c r="C21" s="178"/>
      <c r="D21" s="178"/>
      <c r="E21" s="178"/>
      <c r="F21" s="178"/>
      <c r="G21" s="142"/>
      <c r="H21" s="142"/>
      <c r="I21" s="142"/>
      <c r="J21" s="142"/>
      <c r="K21" s="142"/>
      <c r="L21" s="142"/>
      <c r="M21" s="142"/>
    </row>
    <row r="25" spans="2:28" s="106" customFormat="1" ht="6" customHeight="1"/>
    <row r="27" spans="2:28" ht="20.25" thickBot="1"/>
    <row r="28" spans="2:28" ht="20.25" thickBot="1">
      <c r="B28" s="175" t="s">
        <v>148</v>
      </c>
      <c r="C28" s="176"/>
      <c r="D28" s="176"/>
      <c r="E28" s="176"/>
      <c r="F28" s="177"/>
    </row>
    <row r="29" spans="2:28" ht="63.75" customHeight="1" thickBot="1">
      <c r="B29" s="112"/>
      <c r="C29" s="113" t="s">
        <v>171</v>
      </c>
      <c r="D29" s="114"/>
      <c r="E29" s="114"/>
      <c r="F29" s="115"/>
      <c r="K29" s="143"/>
      <c r="AB29" s="143"/>
    </row>
    <row r="30" spans="2:28" ht="9.9499999999999993" customHeight="1" thickBot="1">
      <c r="B30" s="120"/>
      <c r="C30" s="144"/>
      <c r="D30" s="145"/>
      <c r="E30" s="145"/>
      <c r="F30" s="146"/>
    </row>
    <row r="31" spans="2:28" ht="20.25" thickBot="1">
      <c r="B31" s="120"/>
      <c r="C31" s="147" t="s">
        <v>166</v>
      </c>
      <c r="D31" s="145"/>
      <c r="E31" s="123">
        <v>65</v>
      </c>
      <c r="F31" s="146"/>
    </row>
    <row r="32" spans="2:28" ht="9.9499999999999993" customHeight="1" thickBot="1">
      <c r="B32" s="120"/>
      <c r="C32" s="148"/>
      <c r="D32" s="145"/>
      <c r="E32" s="149"/>
      <c r="F32" s="146"/>
    </row>
    <row r="33" spans="2:6" ht="21" customHeight="1" thickBot="1">
      <c r="B33" s="120"/>
      <c r="C33" s="147" t="s">
        <v>163</v>
      </c>
      <c r="D33" s="145"/>
      <c r="E33" s="123">
        <v>40</v>
      </c>
      <c r="F33" s="146"/>
    </row>
    <row r="34" spans="2:6" ht="9.9499999999999993" customHeight="1" thickBot="1">
      <c r="B34" s="120"/>
      <c r="C34" s="148"/>
      <c r="D34" s="145"/>
      <c r="E34" s="149"/>
      <c r="F34" s="146"/>
    </row>
    <row r="35" spans="2:6" ht="20.25" thickBot="1">
      <c r="B35" s="120"/>
      <c r="C35" s="147" t="s">
        <v>159</v>
      </c>
      <c r="D35" s="145"/>
      <c r="E35" s="123">
        <v>15</v>
      </c>
      <c r="F35" s="146"/>
    </row>
    <row r="36" spans="2:6" ht="9.9499999999999993" customHeight="1" thickBot="1">
      <c r="B36" s="120"/>
      <c r="C36" s="148"/>
      <c r="D36" s="145"/>
      <c r="E36" s="149"/>
      <c r="F36" s="146"/>
    </row>
    <row r="37" spans="2:6" ht="20.25" thickBot="1">
      <c r="B37" s="120"/>
      <c r="C37" s="134" t="s">
        <v>160</v>
      </c>
      <c r="D37" s="145"/>
      <c r="E37" s="136">
        <f>E31*1.6</f>
        <v>104</v>
      </c>
      <c r="F37" s="146"/>
    </row>
    <row r="38" spans="2:6" ht="9.9499999999999993" customHeight="1" thickBot="1">
      <c r="B38" s="120"/>
      <c r="C38" s="150"/>
      <c r="D38" s="145"/>
      <c r="E38" s="151"/>
      <c r="F38" s="146"/>
    </row>
    <row r="39" spans="2:6" ht="20.25" thickBot="1">
      <c r="B39" s="120"/>
      <c r="C39" s="134" t="s">
        <v>164</v>
      </c>
      <c r="D39" s="145"/>
      <c r="E39" s="136">
        <f>E33+(E37*(SIN(RADIANS(E35))))</f>
        <v>66.91718069066215</v>
      </c>
      <c r="F39" s="146"/>
    </row>
    <row r="40" spans="2:6" ht="9.9499999999999993" customHeight="1" thickBot="1">
      <c r="B40" s="138"/>
      <c r="C40" s="152"/>
      <c r="D40" s="139"/>
      <c r="E40" s="139"/>
      <c r="F40" s="141"/>
    </row>
    <row r="41" spans="2:6">
      <c r="C41" s="153"/>
    </row>
    <row r="42" spans="2:6">
      <c r="C42" s="153"/>
    </row>
  </sheetData>
  <sheetProtection algorithmName="SHA-512" hashValue="U73/WTb/9jgXYkZPYjZlfOkqr6PtTYxt23SiSdcqVnRZlEMlqlozk14f98+joo6NbE3UzjpW+9eW5jU8wN/+fA==" saltValue="tRhO7zSJCQdGP0cHa4h1wQ==" spinCount="100000" sheet="1" objects="1" scenarios="1"/>
  <protectedRanges>
    <protectedRange sqref="E8 E10 E12 E14 E31 E33 E35" name="Input Fields"/>
  </protectedRanges>
  <mergeCells count="4">
    <mergeCell ref="B5:F5"/>
    <mergeCell ref="B28:F28"/>
    <mergeCell ref="B21:F21"/>
    <mergeCell ref="A1:R1"/>
  </mergeCell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255749FF5E8C4B9AA6FE6C58F7B3EF" ma:contentTypeVersion="16" ma:contentTypeDescription="Create a new document." ma:contentTypeScope="" ma:versionID="e4653cb5edf288eb27933e8a672758b4">
  <xsd:schema xmlns:xsd="http://www.w3.org/2001/XMLSchema" xmlns:xs="http://www.w3.org/2001/XMLSchema" xmlns:p="http://schemas.microsoft.com/office/2006/metadata/properties" xmlns:ns2="f04af567-a6f9-421a-83f2-1672377810c8" xmlns:ns3="27ecddf4-ede5-4c5f-b1bf-d0cb2efa25b9" targetNamespace="http://schemas.microsoft.com/office/2006/metadata/properties" ma:root="true" ma:fieldsID="b1457bcbda27c6d0fd74706a71c5ae74" ns2:_="" ns3:_="">
    <xsd:import namespace="f04af567-a6f9-421a-83f2-1672377810c8"/>
    <xsd:import namespace="27ecddf4-ede5-4c5f-b1bf-d0cb2efa25b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4af567-a6f9-421a-83f2-1672377810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17a8b3f-d47d-4239-a44c-d03b77142f4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7ecddf4-ede5-4c5f-b1bf-d0cb2efa25b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c44689d-03eb-452c-9a29-5bb76f20ebcf}" ma:internalName="TaxCatchAll" ma:showField="CatchAllData" ma:web="27ecddf4-ede5-4c5f-b1bf-d0cb2efa25b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27ecddf4-ede5-4c5f-b1bf-d0cb2efa25b9">
      <UserInfo>
        <DisplayName>Steven Fontaine</DisplayName>
        <AccountId>17</AccountId>
        <AccountType/>
      </UserInfo>
      <UserInfo>
        <DisplayName>Matt Sand</DisplayName>
        <AccountId>32</AccountId>
        <AccountType/>
      </UserInfo>
      <UserInfo>
        <DisplayName>Steven Landau</DisplayName>
        <AccountId>408</AccountId>
        <AccountType/>
      </UserInfo>
      <UserInfo>
        <DisplayName>Thomas Nguyen</DisplayName>
        <AccountId>444</AccountId>
        <AccountType/>
      </UserInfo>
      <UserInfo>
        <DisplayName>Logan Rosenstein</DisplayName>
        <AccountId>587</AccountId>
        <AccountType/>
      </UserInfo>
    </SharedWithUsers>
    <TaxCatchAll xmlns="27ecddf4-ede5-4c5f-b1bf-d0cb2efa25b9" xsi:nil="true"/>
    <lcf76f155ced4ddcb4097134ff3c332f xmlns="f04af567-a6f9-421a-83f2-1672377810c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3C8F25-FD0F-46D9-AD58-A86194A90C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4af567-a6f9-421a-83f2-1672377810c8"/>
    <ds:schemaRef ds:uri="27ecddf4-ede5-4c5f-b1bf-d0cb2efa25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18723C-0045-40D0-8190-F15E74EC8038}">
  <ds:schemaRefs>
    <ds:schemaRef ds:uri="http://schemas.microsoft.com/office/2006/metadata/properties"/>
    <ds:schemaRef ds:uri="http://schemas.microsoft.com/office/infopath/2007/PartnerControls"/>
    <ds:schemaRef ds:uri="27ecddf4-ede5-4c5f-b1bf-d0cb2efa25b9"/>
    <ds:schemaRef ds:uri="f04af567-a6f9-421a-83f2-1672377810c8"/>
  </ds:schemaRefs>
</ds:datastoreItem>
</file>

<file path=customXml/itemProps3.xml><?xml version="1.0" encoding="utf-8"?>
<ds:datastoreItem xmlns:ds="http://schemas.openxmlformats.org/officeDocument/2006/customXml" ds:itemID="{E168A8AA-5FC3-4B84-B1A5-E966534C65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DV1</vt:lpstr>
      <vt:lpstr>DV1 sent in July</vt:lpstr>
      <vt:lpstr>DV2</vt:lpstr>
      <vt:lpstr>Sheet1</vt:lpstr>
      <vt:lpstr>Beam Length Calculator (2)</vt:lpstr>
      <vt:lpstr>Carbon Mounts Calculator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10614</dc:creator>
  <cp:keywords/>
  <dc:description/>
  <cp:lastModifiedBy>Steven Fontaine</cp:lastModifiedBy>
  <cp:revision/>
  <cp:lastPrinted>2022-07-08T13:29:11Z</cp:lastPrinted>
  <dcterms:created xsi:type="dcterms:W3CDTF">2006-09-13T11:21:51Z</dcterms:created>
  <dcterms:modified xsi:type="dcterms:W3CDTF">2022-07-08T13:54:44Z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0x0101001D255749FF5E8C4B9AA6FE6C58F7B3EF</vt:lpwstr>
  </property>
  <property fmtid="{D5CDD505-2E9C-101B-9397-08002B2CF9AE}" pid="3" name="MediaServiceImageTags">
    <vt:lpwstr/>
  </property>
</Properties>
</file>